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drawings/drawing4.xml" ContentType="application/vnd.openxmlformats-officedocument.drawing+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drawings/drawing5.xml" ContentType="application/vnd.openxmlformats-officedocument.drawing+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B:\Development Services\ENG-STOR\Design &amp; Construction Standards\Storm Water Quality Manual\Storm Water Manual Update 2022\"/>
    </mc:Choice>
  </mc:AlternateContent>
  <bookViews>
    <workbookView xWindow="0" yWindow="0" windowWidth="21570" windowHeight="8055" tabRatio="748"/>
  </bookViews>
  <sheets>
    <sheet name="Title Page" sheetId="12" r:id="rId1"/>
    <sheet name="General Project Info" sheetId="27" r:id="rId2"/>
    <sheet name="Form 1-1" sheetId="13" r:id="rId3"/>
    <sheet name="Form 1-2" sheetId="14" r:id="rId4"/>
    <sheet name="Small Projects" sheetId="28" r:id="rId5"/>
    <sheet name="Form 2-1" sheetId="23" r:id="rId6"/>
    <sheet name="Form 2-2" sheetId="15" r:id="rId7"/>
    <sheet name="Form 2-3" sheetId="26" r:id="rId8"/>
    <sheet name="Regulated Projects" sheetId="29" r:id="rId9"/>
    <sheet name="Form 3-1" sheetId="9" r:id="rId10"/>
    <sheet name="Form 3-2" sheetId="20" r:id="rId11"/>
    <sheet name="Form 3-3" sheetId="18" r:id="rId12"/>
    <sheet name="Form 3-4" sheetId="2" r:id="rId13"/>
    <sheet name="Form 3-5" sheetId="3" r:id="rId14"/>
    <sheet name="Form 3-6" sheetId="5" r:id="rId15"/>
    <sheet name="Form 3-7" sheetId="6" r:id="rId16"/>
    <sheet name="Form 3-8" sheetId="24" r:id="rId17"/>
    <sheet name="Hydromod Projects" sheetId="30" r:id="rId18"/>
    <sheet name="Form 4-1" sheetId="7" r:id="rId19"/>
    <sheet name="Form 4-2" sheetId="8" r:id="rId20"/>
    <sheet name="Form 4-3" sheetId="11" r:id="rId21"/>
    <sheet name="Form 4-4" sheetId="25" r:id="rId22"/>
    <sheet name="Inspect and Maintenance" sheetId="31" r:id="rId23"/>
    <sheet name="Form 5-1" sheetId="21" r:id="rId24"/>
    <sheet name="Checklist" sheetId="32" r:id="rId25"/>
    <sheet name="Form 6-1" sheetId="22" r:id="rId26"/>
  </sheets>
  <definedNames>
    <definedName name="_ftn1" localSheetId="7">'Form 2-3'!$A$3</definedName>
    <definedName name="_ftn1" localSheetId="11">'Form 3-3'!$A$3</definedName>
    <definedName name="_ftn1" localSheetId="16">'Form 3-8'!$A$3</definedName>
    <definedName name="_ftn1" localSheetId="21">'Form 4-4'!$A$3</definedName>
    <definedName name="_ftnref1" localSheetId="7">'Form 2-3'!#REF!</definedName>
    <definedName name="_ftnref1" localSheetId="11">'Form 3-3'!$A$23</definedName>
    <definedName name="_ftnref1" localSheetId="16">'Form 3-8'!#REF!</definedName>
    <definedName name="_ftnref1" localSheetId="21">'Form 4-4'!#REF!</definedName>
    <definedName name="_Toc161459852" localSheetId="23">'Form 5-1'!#REF!</definedName>
    <definedName name="Check10" localSheetId="12">'Form 3-4'!#REF!</definedName>
    <definedName name="Check11" localSheetId="7">'Form 2-3'!#REF!</definedName>
    <definedName name="Check11" localSheetId="11">'Form 3-3'!$B$12</definedName>
    <definedName name="Check11" localSheetId="16">'Form 3-8'!#REF!</definedName>
    <definedName name="Check11" localSheetId="21">'Form 4-4'!#REF!</definedName>
    <definedName name="Check13" localSheetId="12">'Form 3-4'!#REF!</definedName>
    <definedName name="Check14" localSheetId="12">'Form 3-4'!#REF!</definedName>
    <definedName name="Check17" localSheetId="7">'Form 2-3'!#REF!</definedName>
    <definedName name="Check17" localSheetId="11">'Form 3-3'!$B$22</definedName>
    <definedName name="Check17" localSheetId="16">'Form 3-8'!#REF!</definedName>
    <definedName name="Check17" localSheetId="21">'Form 4-4'!#REF!</definedName>
    <definedName name="Check18" localSheetId="12">'Form 3-4'!#REF!</definedName>
    <definedName name="Check2" localSheetId="12">'Form 3-4'!#REF!</definedName>
    <definedName name="Check3" localSheetId="12">'Form 3-4'!#REF!</definedName>
    <definedName name="Check4" localSheetId="12">'Form 3-4'!#REF!</definedName>
    <definedName name="Check5" localSheetId="9">'Form 3-1'!#REF!</definedName>
    <definedName name="Check6" localSheetId="13">'Form 3-5'!#REF!</definedName>
    <definedName name="Check7" localSheetId="12">'Form 3-4'!#REF!</definedName>
    <definedName name="Check8" localSheetId="7">'Form 2-3'!#REF!</definedName>
    <definedName name="Check8" localSheetId="11">'Form 3-3'!#REF!</definedName>
    <definedName name="Check8" localSheetId="16">'Form 3-8'!#REF!</definedName>
    <definedName name="Check8" localSheetId="21">'Form 4-4'!#REF!</definedName>
    <definedName name="_xlnm.Print_Area" localSheetId="5">'Form 2-1'!$A$1:$C$21</definedName>
    <definedName name="_xlnm.Print_Area" localSheetId="9">'Form 3-1'!$A$1:$H$24</definedName>
    <definedName name="_xlnm.Print_Area" localSheetId="13">'Form 3-5'!$A$1:$W$19</definedName>
    <definedName name="_xlnm.Print_Area" localSheetId="14">'Form 3-6'!$A$1:$BC$18</definedName>
    <definedName name="_xlnm.Print_Area" localSheetId="15">'Form 3-7'!$A$1:$AX$17</definedName>
    <definedName name="_xlnm.Print_Area" localSheetId="19">'Form 4-2'!$A$1:$AD$11</definedName>
    <definedName name="_xlnm.Print_Area" localSheetId="20">'Form 4-3'!$A$1:$O$19</definedName>
    <definedName name="_xlnm.Print_Area" localSheetId="0">'Title Page'!$A$1:$A$30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1" i="8" l="1"/>
  <c r="H5" i="9"/>
  <c r="CG6" i="2" s="1"/>
  <c r="CH5" i="2" s="1"/>
  <c r="CC23" i="2"/>
  <c r="CD22" i="2" s="1"/>
  <c r="BL23" i="2"/>
  <c r="BM22" i="2" s="1"/>
  <c r="AU23" i="2"/>
  <c r="AV22" i="2" s="1"/>
  <c r="AD23" i="2"/>
  <c r="AE22" i="2" s="1"/>
  <c r="S15" i="2"/>
  <c r="T12" i="2" s="1"/>
  <c r="F15" i="2"/>
  <c r="G12" i="2" s="1"/>
  <c r="E24" i="2"/>
  <c r="M6" i="11"/>
  <c r="N6" i="11"/>
  <c r="O6" i="11"/>
  <c r="L6" i="11"/>
  <c r="H6" i="11"/>
  <c r="I6" i="11"/>
  <c r="J6" i="11"/>
  <c r="G6" i="11"/>
  <c r="K7" i="2"/>
  <c r="H9" i="7"/>
  <c r="BC16" i="5"/>
  <c r="BB16" i="5"/>
  <c r="BA16" i="5"/>
  <c r="AZ16" i="5"/>
  <c r="AX16" i="5"/>
  <c r="AW16" i="5"/>
  <c r="AV16" i="5"/>
  <c r="AU16" i="5"/>
  <c r="AS16" i="5"/>
  <c r="AR16" i="5"/>
  <c r="AQ16" i="5"/>
  <c r="AP16" i="5"/>
  <c r="AN16" i="5"/>
  <c r="AM16" i="5"/>
  <c r="AL16" i="5"/>
  <c r="AK16" i="5"/>
  <c r="AI16" i="5"/>
  <c r="AH16" i="5"/>
  <c r="AG16" i="5"/>
  <c r="AF16" i="5"/>
  <c r="AD16" i="5"/>
  <c r="AC16" i="5"/>
  <c r="AB16" i="5"/>
  <c r="AA16" i="5"/>
  <c r="Y16" i="5"/>
  <c r="X16" i="5"/>
  <c r="W16" i="5"/>
  <c r="V16" i="5"/>
  <c r="T16" i="5"/>
  <c r="S16" i="5"/>
  <c r="R16" i="5"/>
  <c r="Q16" i="5"/>
  <c r="O16" i="5"/>
  <c r="N16" i="5"/>
  <c r="M16" i="5"/>
  <c r="L16" i="5"/>
  <c r="J16" i="5"/>
  <c r="I16" i="5"/>
  <c r="H16" i="5"/>
  <c r="G16" i="5"/>
  <c r="C16" i="5"/>
  <c r="D16" i="5"/>
  <c r="E16" i="5"/>
  <c r="B16" i="5"/>
  <c r="B13" i="6"/>
  <c r="D22" i="15"/>
  <c r="D16" i="15"/>
  <c r="D14" i="15"/>
  <c r="E11" i="15" s="1"/>
  <c r="D5" i="15"/>
  <c r="AA9" i="7"/>
  <c r="Z9" i="7"/>
  <c r="Y9" i="7"/>
  <c r="X9" i="7"/>
  <c r="W9" i="7"/>
  <c r="V9" i="7"/>
  <c r="U9" i="7"/>
  <c r="T9" i="7"/>
  <c r="R9" i="7"/>
  <c r="Q9" i="7"/>
  <c r="Q21" i="7" s="1"/>
  <c r="S7" i="8" s="1"/>
  <c r="S9" i="8" s="1"/>
  <c r="P9" i="7"/>
  <c r="O9" i="7"/>
  <c r="N9" i="7"/>
  <c r="M9" i="7"/>
  <c r="L9" i="7"/>
  <c r="K9" i="7"/>
  <c r="C9" i="7"/>
  <c r="D9" i="7"/>
  <c r="E9" i="7"/>
  <c r="F9" i="7"/>
  <c r="G9" i="7"/>
  <c r="I9" i="7"/>
  <c r="B9" i="7"/>
  <c r="B21" i="7" s="1"/>
  <c r="C7" i="8" s="1"/>
  <c r="C9" i="8" s="1"/>
  <c r="B15" i="13"/>
  <c r="AX13" i="6"/>
  <c r="AW13" i="6"/>
  <c r="AV13" i="6"/>
  <c r="AU13" i="6"/>
  <c r="AT13" i="6"/>
  <c r="AS13" i="6"/>
  <c r="AR13" i="6"/>
  <c r="AQ13" i="6"/>
  <c r="AO13" i="6"/>
  <c r="AN13" i="6"/>
  <c r="AM13" i="6"/>
  <c r="AL13" i="6"/>
  <c r="AK13" i="6"/>
  <c r="AJ13" i="6"/>
  <c r="AI13" i="6"/>
  <c r="AH13" i="6"/>
  <c r="AF13" i="6"/>
  <c r="AE13" i="6"/>
  <c r="AD13" i="6"/>
  <c r="AC13" i="6"/>
  <c r="AB13" i="6"/>
  <c r="AA13" i="6"/>
  <c r="Z13" i="6"/>
  <c r="Y13" i="6"/>
  <c r="W13" i="6"/>
  <c r="V13" i="6"/>
  <c r="U13" i="6"/>
  <c r="T13" i="6"/>
  <c r="S13" i="6"/>
  <c r="R13" i="6"/>
  <c r="Q13" i="6"/>
  <c r="P13" i="6"/>
  <c r="N13" i="6"/>
  <c r="M13" i="6"/>
  <c r="L13" i="6"/>
  <c r="K13" i="6"/>
  <c r="J13" i="6"/>
  <c r="I13" i="6"/>
  <c r="H13" i="6"/>
  <c r="G13" i="6"/>
  <c r="C13" i="6"/>
  <c r="D13" i="6"/>
  <c r="E13" i="6"/>
  <c r="AX11" i="6"/>
  <c r="AW11" i="6"/>
  <c r="AV11" i="6"/>
  <c r="AU11" i="6"/>
  <c r="AT11" i="6"/>
  <c r="AS11" i="6"/>
  <c r="AR11" i="6"/>
  <c r="AQ11" i="6"/>
  <c r="AO11" i="6"/>
  <c r="AN11" i="6"/>
  <c r="AM11" i="6"/>
  <c r="AL11" i="6"/>
  <c r="AK11" i="6"/>
  <c r="AJ11" i="6"/>
  <c r="AI11" i="6"/>
  <c r="AH11" i="6"/>
  <c r="AF11" i="6"/>
  <c r="AE11" i="6"/>
  <c r="AD11" i="6"/>
  <c r="AC11" i="6"/>
  <c r="AB11" i="6"/>
  <c r="AA11" i="6"/>
  <c r="Z11" i="6"/>
  <c r="Y11" i="6"/>
  <c r="W11" i="6"/>
  <c r="V11" i="6"/>
  <c r="U11" i="6"/>
  <c r="T11" i="6"/>
  <c r="S11" i="6"/>
  <c r="R11" i="6"/>
  <c r="Q11" i="6"/>
  <c r="P11" i="6"/>
  <c r="N11" i="6"/>
  <c r="M11" i="6"/>
  <c r="L11" i="6"/>
  <c r="K11" i="6"/>
  <c r="J11" i="6"/>
  <c r="I11" i="6"/>
  <c r="H11" i="6"/>
  <c r="G11" i="6"/>
  <c r="E11" i="6"/>
  <c r="D11" i="6"/>
  <c r="C11" i="6"/>
  <c r="B11" i="6"/>
  <c r="U19" i="7"/>
  <c r="V19" i="7"/>
  <c r="W19" i="7"/>
  <c r="X19" i="7"/>
  <c r="Y19" i="7"/>
  <c r="Z19" i="7"/>
  <c r="AA19" i="7"/>
  <c r="T19" i="7"/>
  <c r="L19" i="7"/>
  <c r="M19" i="7"/>
  <c r="N19" i="7"/>
  <c r="O19" i="7"/>
  <c r="P19" i="7"/>
  <c r="Q19" i="7"/>
  <c r="R19" i="7"/>
  <c r="K19" i="7"/>
  <c r="C19" i="7"/>
  <c r="D19" i="7"/>
  <c r="E19" i="7"/>
  <c r="F19" i="7"/>
  <c r="G19" i="7"/>
  <c r="H19" i="7"/>
  <c r="I19" i="7"/>
  <c r="B19" i="7"/>
  <c r="M5" i="11"/>
  <c r="N5" i="11"/>
  <c r="O5" i="11"/>
  <c r="L5" i="11"/>
  <c r="H5" i="11"/>
  <c r="I5" i="11"/>
  <c r="J5" i="11"/>
  <c r="G5" i="11"/>
  <c r="C5" i="11"/>
  <c r="D5" i="11"/>
  <c r="E5" i="11"/>
  <c r="B5" i="11"/>
  <c r="X8" i="8"/>
  <c r="Y8" i="8"/>
  <c r="Z8" i="8"/>
  <c r="AA8" i="8"/>
  <c r="AB8" i="8"/>
  <c r="AC8" i="8"/>
  <c r="AD8" i="8"/>
  <c r="W8" i="8"/>
  <c r="N8" i="8"/>
  <c r="O8" i="8"/>
  <c r="P8" i="8"/>
  <c r="Q8" i="8"/>
  <c r="R8" i="8"/>
  <c r="S8" i="8"/>
  <c r="T8" i="8"/>
  <c r="M8" i="8"/>
  <c r="D8" i="8"/>
  <c r="C8" i="8"/>
  <c r="E8" i="8"/>
  <c r="F8" i="8"/>
  <c r="G8" i="8"/>
  <c r="H8" i="8"/>
  <c r="I8" i="8"/>
  <c r="J8" i="8"/>
  <c r="BC8" i="5"/>
  <c r="BC14" i="5" s="1"/>
  <c r="BC15" i="5" s="1"/>
  <c r="BB8" i="5"/>
  <c r="BB14" i="5" s="1"/>
  <c r="BB15" i="5" s="1"/>
  <c r="BA8" i="5"/>
  <c r="BA14" i="5" s="1"/>
  <c r="BA15" i="5" s="1"/>
  <c r="AZ8" i="5"/>
  <c r="AZ14" i="5" s="1"/>
  <c r="AZ15" i="5" s="1"/>
  <c r="AX8" i="5"/>
  <c r="AX14" i="5" s="1"/>
  <c r="AW8" i="5"/>
  <c r="AW14" i="5" s="1"/>
  <c r="AV8" i="5"/>
  <c r="AV14" i="5" s="1"/>
  <c r="AU8" i="5"/>
  <c r="AU14" i="5" s="1"/>
  <c r="AU15" i="5" s="1"/>
  <c r="AS8" i="5"/>
  <c r="AS14" i="5" s="1"/>
  <c r="AS15" i="5" s="1"/>
  <c r="AR8" i="5"/>
  <c r="AR14" i="5" s="1"/>
  <c r="AQ8" i="5"/>
  <c r="AQ14" i="5" s="1"/>
  <c r="AQ15" i="5"/>
  <c r="AP8" i="5"/>
  <c r="AP14" i="5" s="1"/>
  <c r="AN8" i="5"/>
  <c r="AN14" i="5" s="1"/>
  <c r="AN15" i="5" s="1"/>
  <c r="AM8" i="5"/>
  <c r="AM14" i="5" s="1"/>
  <c r="AM15" i="5" s="1"/>
  <c r="AL8" i="5"/>
  <c r="AL14" i="5" s="1"/>
  <c r="AL15" i="5" s="1"/>
  <c r="AK8" i="5"/>
  <c r="AK14" i="5" s="1"/>
  <c r="AK15" i="5" s="1"/>
  <c r="AI8" i="5"/>
  <c r="AI14" i="5" s="1"/>
  <c r="AI15" i="5"/>
  <c r="AH8" i="5"/>
  <c r="AH14" i="5" s="1"/>
  <c r="AH15" i="5" s="1"/>
  <c r="AG8" i="5"/>
  <c r="AG14" i="5" s="1"/>
  <c r="AG15" i="5" s="1"/>
  <c r="AF8" i="5"/>
  <c r="AF14" i="5" s="1"/>
  <c r="AF15" i="5" s="1"/>
  <c r="AD8" i="5"/>
  <c r="AD14" i="5" s="1"/>
  <c r="AD15" i="5" s="1"/>
  <c r="AC8" i="5"/>
  <c r="AC14" i="5" s="1"/>
  <c r="AC15" i="5" s="1"/>
  <c r="AB8" i="5"/>
  <c r="AB14" i="5" s="1"/>
  <c r="AB15" i="5" s="1"/>
  <c r="AA8" i="5"/>
  <c r="AA14" i="5" s="1"/>
  <c r="AA15" i="5" s="1"/>
  <c r="Y8" i="5"/>
  <c r="Y14" i="5" s="1"/>
  <c r="Y15" i="5"/>
  <c r="X8" i="5"/>
  <c r="X14" i="5" s="1"/>
  <c r="X15" i="5" s="1"/>
  <c r="W8" i="5"/>
  <c r="W14" i="5" s="1"/>
  <c r="W15" i="5" s="1"/>
  <c r="V8" i="5"/>
  <c r="V14" i="5" s="1"/>
  <c r="V15" i="5" s="1"/>
  <c r="T8" i="5"/>
  <c r="T14" i="5" s="1"/>
  <c r="T15" i="5"/>
  <c r="S8" i="5"/>
  <c r="S14" i="5" s="1"/>
  <c r="R8" i="5"/>
  <c r="R14" i="5" s="1"/>
  <c r="R15" i="5" s="1"/>
  <c r="Q8" i="5"/>
  <c r="Q14" i="5" s="1"/>
  <c r="Q15" i="5"/>
  <c r="O8" i="5"/>
  <c r="O14" i="5" s="1"/>
  <c r="O15" i="5"/>
  <c r="N8" i="5"/>
  <c r="N14" i="5" s="1"/>
  <c r="N15" i="5"/>
  <c r="M8" i="5"/>
  <c r="M14" i="5" s="1"/>
  <c r="M15" i="5" s="1"/>
  <c r="L8" i="5"/>
  <c r="L14" i="5" s="1"/>
  <c r="L15" i="5"/>
  <c r="J8" i="5"/>
  <c r="J14" i="5" s="1"/>
  <c r="J15" i="5"/>
  <c r="I8" i="5"/>
  <c r="I14" i="5" s="1"/>
  <c r="I15" i="5"/>
  <c r="H8" i="5"/>
  <c r="H14" i="5" s="1"/>
  <c r="H15" i="5"/>
  <c r="G8" i="5"/>
  <c r="G14" i="5" s="1"/>
  <c r="G15" i="5" s="1"/>
  <c r="S15" i="5"/>
  <c r="AP15" i="5"/>
  <c r="AR15" i="5"/>
  <c r="AW15" i="5"/>
  <c r="AX15" i="5"/>
  <c r="AV15" i="5"/>
  <c r="C8" i="5"/>
  <c r="C14" i="5" s="1"/>
  <c r="C15" i="5" s="1"/>
  <c r="D8" i="5"/>
  <c r="D14" i="5" s="1"/>
  <c r="E8" i="5"/>
  <c r="E14" i="5" s="1"/>
  <c r="E15" i="5" s="1"/>
  <c r="B8" i="5"/>
  <c r="B14" i="5" s="1"/>
  <c r="B15" i="5" s="1"/>
  <c r="B19" i="13"/>
  <c r="B17" i="13"/>
  <c r="B16" i="13"/>
  <c r="B11" i="13"/>
  <c r="B9" i="13"/>
  <c r="B8" i="13"/>
  <c r="B7" i="13"/>
  <c r="B6" i="13"/>
  <c r="B5" i="13"/>
  <c r="B18" i="11"/>
  <c r="C6" i="11"/>
  <c r="D6" i="11"/>
  <c r="D10" i="11" s="1"/>
  <c r="D13" i="11" s="1"/>
  <c r="E6" i="11"/>
  <c r="E10" i="11"/>
  <c r="E13" i="11" s="1"/>
  <c r="B6" i="11"/>
  <c r="B10" i="11" s="1"/>
  <c r="B13" i="11" s="1"/>
  <c r="O18" i="11"/>
  <c r="N18" i="11"/>
  <c r="M18" i="11"/>
  <c r="L18" i="11"/>
  <c r="J18" i="11"/>
  <c r="I18" i="11"/>
  <c r="H18" i="11"/>
  <c r="G18" i="11"/>
  <c r="C18" i="11"/>
  <c r="D18" i="11"/>
  <c r="E18" i="11"/>
  <c r="D15" i="5"/>
  <c r="E18" i="2"/>
  <c r="X18" i="2"/>
  <c r="CP18" i="2"/>
  <c r="O8" i="11"/>
  <c r="O10" i="11" s="1"/>
  <c r="O13" i="11" s="1"/>
  <c r="N8" i="11"/>
  <c r="N10" i="11" s="1"/>
  <c r="N13" i="11" s="1"/>
  <c r="M8" i="11"/>
  <c r="M10" i="11" s="1"/>
  <c r="M13" i="11" s="1"/>
  <c r="L8" i="11"/>
  <c r="L10" i="11"/>
  <c r="L13" i="11" s="1"/>
  <c r="J8" i="11"/>
  <c r="J10" i="11" s="1"/>
  <c r="J13" i="11" s="1"/>
  <c r="I8" i="11"/>
  <c r="I10" i="11"/>
  <c r="I13" i="11" s="1"/>
  <c r="H8" i="11"/>
  <c r="H10" i="11"/>
  <c r="H13" i="11" s="1"/>
  <c r="G8" i="11"/>
  <c r="G10" i="11"/>
  <c r="G13" i="11" s="1"/>
  <c r="B8" i="11"/>
  <c r="C8" i="11"/>
  <c r="C10" i="11" s="1"/>
  <c r="C13" i="11" s="1"/>
  <c r="D8" i="11"/>
  <c r="E8" i="11"/>
  <c r="CR24" i="2"/>
  <c r="CP24" i="2"/>
  <c r="CN24" i="2"/>
  <c r="CL24" i="2"/>
  <c r="CR18" i="2"/>
  <c r="CN18" i="2"/>
  <c r="CL18" i="2"/>
  <c r="CR7" i="2"/>
  <c r="CP7" i="2"/>
  <c r="CN7" i="2"/>
  <c r="CL7" i="2"/>
  <c r="CJ24" i="2"/>
  <c r="CH24" i="2"/>
  <c r="CF24" i="2"/>
  <c r="CD24" i="2"/>
  <c r="CA24" i="2"/>
  <c r="BY24" i="2"/>
  <c r="BW24" i="2"/>
  <c r="BU24" i="2"/>
  <c r="CJ18" i="2"/>
  <c r="CH18" i="2"/>
  <c r="CF18" i="2"/>
  <c r="CD18" i="2"/>
  <c r="CA18" i="2"/>
  <c r="BY18" i="2"/>
  <c r="BW18" i="2"/>
  <c r="BU18" i="2"/>
  <c r="CJ7" i="2"/>
  <c r="CH7" i="2"/>
  <c r="CF7" i="2"/>
  <c r="CD7" i="2"/>
  <c r="CA7" i="2"/>
  <c r="BY7" i="2"/>
  <c r="BW7" i="2"/>
  <c r="BU7" i="2"/>
  <c r="BS24" i="2"/>
  <c r="BQ24" i="2"/>
  <c r="BO24" i="2"/>
  <c r="BM24" i="2"/>
  <c r="BJ24" i="2"/>
  <c r="BH24" i="2"/>
  <c r="BF24" i="2"/>
  <c r="BD24" i="2"/>
  <c r="BS18" i="2"/>
  <c r="BQ18" i="2"/>
  <c r="BO18" i="2"/>
  <c r="BM18" i="2"/>
  <c r="BJ18" i="2"/>
  <c r="BH18" i="2"/>
  <c r="BF18" i="2"/>
  <c r="BD18" i="2"/>
  <c r="BS7" i="2"/>
  <c r="BQ7" i="2"/>
  <c r="BO7" i="2"/>
  <c r="BM7" i="2"/>
  <c r="BJ7" i="2"/>
  <c r="BH7" i="2"/>
  <c r="BF7" i="2"/>
  <c r="BD7" i="2"/>
  <c r="BB24" i="2"/>
  <c r="AZ24" i="2"/>
  <c r="AX24" i="2"/>
  <c r="AV24" i="2"/>
  <c r="AS24" i="2"/>
  <c r="AQ24" i="2"/>
  <c r="AO24" i="2"/>
  <c r="AM24" i="2"/>
  <c r="BB18" i="2"/>
  <c r="AZ18" i="2"/>
  <c r="AX18" i="2"/>
  <c r="AV18" i="2"/>
  <c r="AS18" i="2"/>
  <c r="AQ18" i="2"/>
  <c r="AO18" i="2"/>
  <c r="AM18" i="2"/>
  <c r="BB7" i="2"/>
  <c r="AZ7" i="2"/>
  <c r="AX7" i="2"/>
  <c r="AV7" i="2"/>
  <c r="AS7" i="2"/>
  <c r="AQ7" i="2"/>
  <c r="AO7" i="2"/>
  <c r="AM7" i="2"/>
  <c r="AK24" i="2"/>
  <c r="AI24" i="2"/>
  <c r="AG24" i="2"/>
  <c r="AE24" i="2"/>
  <c r="AB24" i="2"/>
  <c r="Z24" i="2"/>
  <c r="X24" i="2"/>
  <c r="V24" i="2"/>
  <c r="AK18" i="2"/>
  <c r="AI18" i="2"/>
  <c r="AG18" i="2"/>
  <c r="AE18" i="2"/>
  <c r="AB18" i="2"/>
  <c r="Z18" i="2"/>
  <c r="V18" i="2"/>
  <c r="AK7" i="2"/>
  <c r="AI7" i="2"/>
  <c r="AG7" i="2"/>
  <c r="AE7" i="2"/>
  <c r="AB7" i="2"/>
  <c r="Z7" i="2"/>
  <c r="X7" i="2"/>
  <c r="V7" i="2"/>
  <c r="T24" i="2"/>
  <c r="R24" i="2"/>
  <c r="P24" i="2"/>
  <c r="N24" i="2"/>
  <c r="T18" i="2"/>
  <c r="R18" i="2"/>
  <c r="P18" i="2"/>
  <c r="N18" i="2"/>
  <c r="T7" i="2"/>
  <c r="R7" i="2"/>
  <c r="P7" i="2"/>
  <c r="N7" i="2"/>
  <c r="AA20" i="7"/>
  <c r="Z20" i="7"/>
  <c r="Z21" i="7" s="1"/>
  <c r="AC7" i="8" s="1"/>
  <c r="AC9" i="8" s="1"/>
  <c r="Y20" i="7"/>
  <c r="Y21" i="7" s="1"/>
  <c r="AB7" i="8" s="1"/>
  <c r="AB9" i="8" s="1"/>
  <c r="X20" i="7"/>
  <c r="X21" i="7" s="1"/>
  <c r="AA7" i="8" s="1"/>
  <c r="AA9" i="8" s="1"/>
  <c r="W20" i="7"/>
  <c r="W21" i="7" s="1"/>
  <c r="Z7" i="8" s="1"/>
  <c r="Z9" i="8" s="1"/>
  <c r="O11" i="11" s="1"/>
  <c r="V20" i="7"/>
  <c r="V21" i="7" s="1"/>
  <c r="Y7" i="8" s="1"/>
  <c r="Y9" i="8" s="1"/>
  <c r="N11" i="11" s="1"/>
  <c r="U20" i="7"/>
  <c r="U21" i="7" s="1"/>
  <c r="X7" i="8" s="1"/>
  <c r="X9" i="8" s="1"/>
  <c r="M11" i="11" s="1"/>
  <c r="T20" i="7"/>
  <c r="T21" i="7"/>
  <c r="W7" i="8" s="1"/>
  <c r="W9" i="8" s="1"/>
  <c r="L11" i="11" s="1"/>
  <c r="R20" i="7"/>
  <c r="R21" i="7"/>
  <c r="T7" i="8" s="1"/>
  <c r="T9" i="8" s="1"/>
  <c r="Q20" i="7"/>
  <c r="P20" i="7"/>
  <c r="P21" i="7" s="1"/>
  <c r="R7" i="8" s="1"/>
  <c r="R9" i="8" s="1"/>
  <c r="O20" i="7"/>
  <c r="O21" i="7"/>
  <c r="Q7" i="8" s="1"/>
  <c r="Q9" i="8" s="1"/>
  <c r="N20" i="7"/>
  <c r="M20" i="7"/>
  <c r="M21" i="7" s="1"/>
  <c r="O7" i="8" s="1"/>
  <c r="O9" i="8" s="1"/>
  <c r="L20" i="7"/>
  <c r="L21" i="7" s="1"/>
  <c r="N7" i="8" s="1"/>
  <c r="N9" i="8" s="1"/>
  <c r="K20" i="7"/>
  <c r="K21" i="7"/>
  <c r="M7" i="8" s="1"/>
  <c r="M9" i="8" s="1"/>
  <c r="N21" i="7"/>
  <c r="P7" i="8"/>
  <c r="P9" i="8" s="1"/>
  <c r="I20" i="7"/>
  <c r="H20" i="7"/>
  <c r="H21" i="7" s="1"/>
  <c r="I7" i="8" s="1"/>
  <c r="I9" i="8" s="1"/>
  <c r="G20" i="7"/>
  <c r="G21" i="7" s="1"/>
  <c r="H7" i="8" s="1"/>
  <c r="H9" i="8" s="1"/>
  <c r="F20" i="7"/>
  <c r="F21" i="7" s="1"/>
  <c r="G7" i="8" s="1"/>
  <c r="G9" i="8" s="1"/>
  <c r="E20" i="7"/>
  <c r="E21" i="7" s="1"/>
  <c r="F7" i="8" s="1"/>
  <c r="F9" i="8" s="1"/>
  <c r="E11" i="11" s="1"/>
  <c r="D20" i="7"/>
  <c r="D21" i="7" s="1"/>
  <c r="E7" i="8" s="1"/>
  <c r="E9" i="8" s="1"/>
  <c r="D11" i="11" s="1"/>
  <c r="C20" i="7"/>
  <c r="C21" i="7"/>
  <c r="D7" i="8"/>
  <c r="D9" i="8" s="1"/>
  <c r="C11" i="11" s="1"/>
  <c r="B20" i="7"/>
  <c r="E21" i="15"/>
  <c r="E15" i="15"/>
  <c r="E4" i="15"/>
  <c r="E25" i="15" s="1"/>
  <c r="E26" i="15" s="1"/>
  <c r="K24" i="2"/>
  <c r="I24" i="2"/>
  <c r="G24" i="2"/>
  <c r="K18" i="2"/>
  <c r="I18" i="2"/>
  <c r="G18" i="2"/>
  <c r="I7" i="2"/>
  <c r="G7" i="2"/>
  <c r="E7" i="2"/>
  <c r="E23" i="15"/>
  <c r="E17" i="15"/>
  <c r="E6" i="15"/>
  <c r="T14" i="6"/>
  <c r="N14" i="6"/>
  <c r="AF14" i="6"/>
  <c r="AI14" i="6"/>
  <c r="U14" i="6"/>
  <c r="R14" i="6"/>
  <c r="AW14" i="6"/>
  <c r="L14" i="6"/>
  <c r="AD14" i="6"/>
  <c r="AV14" i="6"/>
  <c r="W14" i="6"/>
  <c r="AT14" i="6"/>
  <c r="AH14" i="6"/>
  <c r="H14" i="6"/>
  <c r="Z14" i="6"/>
  <c r="AX14" i="6"/>
  <c r="Q14" i="6"/>
  <c r="AU14" i="6"/>
  <c r="AK14" i="6"/>
  <c r="AN14" i="6"/>
  <c r="P14" i="6"/>
  <c r="AR14" i="6"/>
  <c r="J14" i="6"/>
  <c r="AB14" i="6"/>
  <c r="AA14" i="6"/>
  <c r="I14" i="6"/>
  <c r="AJ14" i="6"/>
  <c r="AO14" i="6"/>
  <c r="G14" i="6"/>
  <c r="Y14" i="6"/>
  <c r="M14" i="6"/>
  <c r="AE14" i="6"/>
  <c r="V14" i="6"/>
  <c r="AS14" i="6"/>
  <c r="AQ14" i="6"/>
  <c r="S14" i="6"/>
  <c r="AM14" i="6"/>
  <c r="AL14" i="6"/>
  <c r="AC14" i="6"/>
  <c r="K14" i="6"/>
  <c r="E14" i="6"/>
  <c r="D14" i="6"/>
  <c r="B14" i="6"/>
  <c r="C14" i="6"/>
  <c r="I21" i="7"/>
  <c r="J7" i="8"/>
  <c r="J9" i="8"/>
  <c r="AA21" i="7"/>
  <c r="AD7" i="8"/>
  <c r="AD9" i="8"/>
  <c r="CQ15" i="2"/>
  <c r="CR12" i="2" s="1"/>
  <c r="CQ23" i="2"/>
  <c r="CR22" i="2" s="1"/>
  <c r="CM6" i="2"/>
  <c r="CN5" i="2" s="1"/>
  <c r="CM17" i="2"/>
  <c r="CN16" i="2" s="1"/>
  <c r="CI15" i="2"/>
  <c r="CJ12" i="2"/>
  <c r="CI23" i="2"/>
  <c r="CJ22" i="2" s="1"/>
  <c r="CE6" i="2"/>
  <c r="CF5" i="2"/>
  <c r="CE17" i="2"/>
  <c r="CF16" i="2" s="1"/>
  <c r="BZ15" i="2"/>
  <c r="CA12" i="2" s="1"/>
  <c r="BZ23" i="2"/>
  <c r="CA22" i="2" s="1"/>
  <c r="BV6" i="2"/>
  <c r="BW5" i="2" s="1"/>
  <c r="BV17" i="2"/>
  <c r="BW16" i="2" s="1"/>
  <c r="BR15" i="2"/>
  <c r="BS12" i="2"/>
  <c r="BR23" i="2"/>
  <c r="BS22" i="2" s="1"/>
  <c r="BN6" i="2"/>
  <c r="BO5" i="2"/>
  <c r="BN17" i="2"/>
  <c r="BO16" i="2" s="1"/>
  <c r="BI15" i="2"/>
  <c r="BJ12" i="2" s="1"/>
  <c r="BI23" i="2"/>
  <c r="BJ22" i="2" s="1"/>
  <c r="BE6" i="2"/>
  <c r="BF5" i="2" s="1"/>
  <c r="BE17" i="2"/>
  <c r="BF16" i="2" s="1"/>
  <c r="BA15" i="2"/>
  <c r="BB12" i="2"/>
  <c r="BA23" i="2"/>
  <c r="BB22" i="2" s="1"/>
  <c r="BA27" i="2" s="1"/>
  <c r="BA28" i="2" s="1"/>
  <c r="C13" i="3" s="1"/>
  <c r="AW6" i="2"/>
  <c r="AX5" i="2"/>
  <c r="AW17" i="2"/>
  <c r="AX16" i="2" s="1"/>
  <c r="AR15" i="2"/>
  <c r="AS12" i="2" s="1"/>
  <c r="AR23" i="2"/>
  <c r="AS22" i="2" s="1"/>
  <c r="AN6" i="2"/>
  <c r="AO5" i="2" s="1"/>
  <c r="AN17" i="2"/>
  <c r="AO16" i="2" s="1"/>
  <c r="AJ15" i="2"/>
  <c r="AK12" i="2"/>
  <c r="AJ23" i="2"/>
  <c r="AK22" i="2"/>
  <c r="AF6" i="2"/>
  <c r="AG5" i="2"/>
  <c r="AF17" i="2"/>
  <c r="AG16" i="2"/>
  <c r="AA15" i="2"/>
  <c r="AB12" i="2"/>
  <c r="CQ6" i="2"/>
  <c r="CR5" i="2"/>
  <c r="CQ27" i="2" s="1"/>
  <c r="CQ28" i="2" s="1"/>
  <c r="W13" i="3" s="1"/>
  <c r="CQ17" i="2"/>
  <c r="CR16" i="2" s="1"/>
  <c r="CM15" i="2"/>
  <c r="CN12" i="2"/>
  <c r="CM23" i="2"/>
  <c r="CN22" i="2" s="1"/>
  <c r="CI6" i="2"/>
  <c r="CJ5" i="2" s="1"/>
  <c r="CI17" i="2"/>
  <c r="CJ16" i="2"/>
  <c r="CE15" i="2"/>
  <c r="CF12" i="2" s="1"/>
  <c r="CE23" i="2"/>
  <c r="CF22" i="2"/>
  <c r="BZ6" i="2"/>
  <c r="CA5" i="2" s="1"/>
  <c r="BZ17" i="2"/>
  <c r="CA16" i="2" s="1"/>
  <c r="BV15" i="2"/>
  <c r="BW12" i="2" s="1"/>
  <c r="BV23" i="2"/>
  <c r="BW22" i="2" s="1"/>
  <c r="BR6" i="2"/>
  <c r="BS5" i="2" s="1"/>
  <c r="BR17" i="2"/>
  <c r="BS16" i="2" s="1"/>
  <c r="BN15" i="2"/>
  <c r="BO12" i="2"/>
  <c r="BN23" i="2"/>
  <c r="BO22" i="2"/>
  <c r="BI6" i="2"/>
  <c r="BJ5" i="2"/>
  <c r="BI27" i="2" s="1"/>
  <c r="BI28" i="2" s="1"/>
  <c r="G13" i="3" s="1"/>
  <c r="BI17" i="2"/>
  <c r="BJ16" i="2" s="1"/>
  <c r="BE15" i="2"/>
  <c r="BF12" i="2"/>
  <c r="BE23" i="2"/>
  <c r="BF22" i="2" s="1"/>
  <c r="BA6" i="2"/>
  <c r="BB5" i="2"/>
  <c r="BA17" i="2"/>
  <c r="BB16" i="2"/>
  <c r="AW15" i="2"/>
  <c r="AX12" i="2"/>
  <c r="AW27" i="2" s="1"/>
  <c r="AW28" i="2" s="1"/>
  <c r="W4" i="3" s="1"/>
  <c r="AW23" i="2"/>
  <c r="AX22" i="2"/>
  <c r="AR6" i="2"/>
  <c r="AS5" i="2" s="1"/>
  <c r="AR27" i="2" s="1"/>
  <c r="AR28" i="2" s="1"/>
  <c r="U4" i="3" s="1"/>
  <c r="AR17" i="2"/>
  <c r="AS16" i="2"/>
  <c r="AN15" i="2"/>
  <c r="AO12" i="2" s="1"/>
  <c r="AN23" i="2"/>
  <c r="AO22" i="2" s="1"/>
  <c r="CO6" i="2"/>
  <c r="CP5" i="2" s="1"/>
  <c r="CK23" i="2"/>
  <c r="CL22" i="2" s="1"/>
  <c r="CG17" i="2"/>
  <c r="CH16" i="2"/>
  <c r="CC15" i="2"/>
  <c r="CD12" i="2" s="1"/>
  <c r="BX6" i="2"/>
  <c r="BY5" i="2" s="1"/>
  <c r="BT23" i="2"/>
  <c r="BU22" i="2"/>
  <c r="BP17" i="2"/>
  <c r="BQ16" i="2" s="1"/>
  <c r="BL15" i="2"/>
  <c r="BM12" i="2"/>
  <c r="BG6" i="2"/>
  <c r="BH5" i="2" s="1"/>
  <c r="BC23" i="2"/>
  <c r="BD22" i="2"/>
  <c r="AY17" i="2"/>
  <c r="AZ16" i="2"/>
  <c r="AU15" i="2"/>
  <c r="AV12" i="2" s="1"/>
  <c r="AP6" i="2"/>
  <c r="AQ5" i="2"/>
  <c r="AL23" i="2"/>
  <c r="AM22" i="2"/>
  <c r="AH17" i="2"/>
  <c r="AI16" i="2"/>
  <c r="AF23" i="2"/>
  <c r="AG22" i="2"/>
  <c r="AD15" i="2"/>
  <c r="AE12" i="2" s="1"/>
  <c r="AA17" i="2"/>
  <c r="AB16" i="2"/>
  <c r="W15" i="2"/>
  <c r="X12" i="2" s="1"/>
  <c r="W23" i="2"/>
  <c r="X22" i="2"/>
  <c r="S6" i="2"/>
  <c r="T5" i="2"/>
  <c r="S17" i="2"/>
  <c r="T16" i="2" s="1"/>
  <c r="O15" i="2"/>
  <c r="P12" i="2"/>
  <c r="O23" i="2"/>
  <c r="P22" i="2"/>
  <c r="F6" i="2"/>
  <c r="G5" i="2"/>
  <c r="F17" i="2"/>
  <c r="G16" i="2"/>
  <c r="J15" i="2"/>
  <c r="K12" i="2" s="1"/>
  <c r="J23" i="2"/>
  <c r="K22" i="2"/>
  <c r="D6" i="2"/>
  <c r="E5" i="2"/>
  <c r="D17" i="2"/>
  <c r="E16" i="2"/>
  <c r="CO15" i="2"/>
  <c r="CP12" i="2"/>
  <c r="CK6" i="2"/>
  <c r="CL5" i="2" s="1"/>
  <c r="CG23" i="2"/>
  <c r="CH22" i="2"/>
  <c r="CC17" i="2"/>
  <c r="CD16" i="2"/>
  <c r="BX15" i="2"/>
  <c r="BY12" i="2"/>
  <c r="BT6" i="2"/>
  <c r="BU5" i="2"/>
  <c r="BP23" i="2"/>
  <c r="BQ22" i="2" s="1"/>
  <c r="BL17" i="2"/>
  <c r="BM16" i="2"/>
  <c r="BG15" i="2"/>
  <c r="BH12" i="2"/>
  <c r="BC6" i="2"/>
  <c r="BD5" i="2"/>
  <c r="AY23" i="2"/>
  <c r="AZ22" i="2"/>
  <c r="AU17" i="2"/>
  <c r="AV16" i="2"/>
  <c r="AP15" i="2"/>
  <c r="AQ12" i="2"/>
  <c r="AL6" i="2"/>
  <c r="AM5" i="2"/>
  <c r="AJ17" i="2"/>
  <c r="AK16" i="2" s="1"/>
  <c r="AH6" i="2"/>
  <c r="AI5" i="2"/>
  <c r="AH23" i="2"/>
  <c r="AI22" i="2" s="1"/>
  <c r="AF15" i="2"/>
  <c r="AG12" i="2"/>
  <c r="AD17" i="2"/>
  <c r="AE16" i="2" s="1"/>
  <c r="AA6" i="2"/>
  <c r="AB5" i="2" s="1"/>
  <c r="Y6" i="2"/>
  <c r="Z5" i="2" s="1"/>
  <c r="Y17" i="2"/>
  <c r="Z16" i="2" s="1"/>
  <c r="U15" i="2"/>
  <c r="V12" i="2" s="1"/>
  <c r="U23" i="2"/>
  <c r="V22" i="2" s="1"/>
  <c r="Q6" i="2"/>
  <c r="R5" i="2"/>
  <c r="Q17" i="2"/>
  <c r="R16" i="2"/>
  <c r="M15" i="2"/>
  <c r="N12" i="2"/>
  <c r="M23" i="2"/>
  <c r="N22" i="2" s="1"/>
  <c r="H6" i="2"/>
  <c r="I5" i="2"/>
  <c r="H17" i="2"/>
  <c r="I16" i="2" s="1"/>
  <c r="AF27" i="2"/>
  <c r="AF28" i="2" s="1"/>
  <c r="O4" i="3" s="1"/>
  <c r="BR27" i="2" l="1"/>
  <c r="BR28" i="2" s="1"/>
  <c r="K13" i="3" s="1"/>
  <c r="C16" i="3"/>
  <c r="C17" i="3"/>
  <c r="O8" i="3"/>
  <c r="O7" i="3"/>
  <c r="BE27" i="2"/>
  <c r="BE28" i="2" s="1"/>
  <c r="E13" i="3" s="1"/>
  <c r="BV27" i="2"/>
  <c r="BV28" i="2" s="1"/>
  <c r="M13" i="3" s="1"/>
  <c r="BZ27" i="2"/>
  <c r="BZ28" i="2" s="1"/>
  <c r="O13" i="3" s="1"/>
  <c r="S27" i="2"/>
  <c r="S28" i="2" s="1"/>
  <c r="I4" i="3" s="1"/>
  <c r="CE27" i="2"/>
  <c r="CE28" i="2" s="1"/>
  <c r="Q13" i="3" s="1"/>
  <c r="CK27" i="2"/>
  <c r="CK28" i="2" s="1"/>
  <c r="T13" i="3" s="1"/>
  <c r="J11" i="11"/>
  <c r="G17" i="3"/>
  <c r="G16" i="3"/>
  <c r="CI27" i="2"/>
  <c r="CI28" i="2" s="1"/>
  <c r="S13" i="3" s="1"/>
  <c r="CM27" i="2"/>
  <c r="CM28" i="2" s="1"/>
  <c r="U13" i="3" s="1"/>
  <c r="G11" i="11"/>
  <c r="U7" i="3"/>
  <c r="U8" i="3"/>
  <c r="AN27" i="2"/>
  <c r="AN28" i="2" s="1"/>
  <c r="S4" i="3" s="1"/>
  <c r="W17" i="3"/>
  <c r="W16" i="3"/>
  <c r="D27" i="2"/>
  <c r="D28" i="2" s="1"/>
  <c r="B4" i="3" s="1"/>
  <c r="H11" i="11"/>
  <c r="W7" i="3"/>
  <c r="W8" i="3"/>
  <c r="BN27" i="2"/>
  <c r="BN28" i="2" s="1"/>
  <c r="I13" i="3" s="1"/>
  <c r="B11" i="11"/>
  <c r="I11" i="11"/>
  <c r="J6" i="2"/>
  <c r="K5" i="2" s="1"/>
  <c r="J27" i="2" s="1"/>
  <c r="J28" i="2" s="1"/>
  <c r="E4" i="3" s="1"/>
  <c r="O6" i="2"/>
  <c r="P5" i="2" s="1"/>
  <c r="O27" i="2" s="1"/>
  <c r="O28" i="2" s="1"/>
  <c r="G4" i="3" s="1"/>
  <c r="W6" i="2"/>
  <c r="X5" i="2" s="1"/>
  <c r="W27" i="2" s="1"/>
  <c r="W28" i="2" s="1"/>
  <c r="K4" i="3" s="1"/>
  <c r="AL17" i="2"/>
  <c r="AM16" i="2" s="1"/>
  <c r="BC17" i="2"/>
  <c r="BD16" i="2" s="1"/>
  <c r="BC27" i="2" s="1"/>
  <c r="BC28" i="2" s="1"/>
  <c r="D13" i="3" s="1"/>
  <c r="BT17" i="2"/>
  <c r="BU16" i="2" s="1"/>
  <c r="CK17" i="2"/>
  <c r="CL16" i="2" s="1"/>
  <c r="H23" i="2"/>
  <c r="I22" i="2" s="1"/>
  <c r="Q23" i="2"/>
  <c r="R22" i="2" s="1"/>
  <c r="Y23" i="2"/>
  <c r="Z22" i="2" s="1"/>
  <c r="AL15" i="2"/>
  <c r="AM12" i="2" s="1"/>
  <c r="AL27" i="2" s="1"/>
  <c r="AL28" i="2" s="1"/>
  <c r="R4" i="3" s="1"/>
  <c r="BC15" i="2"/>
  <c r="BD12" i="2" s="1"/>
  <c r="BT15" i="2"/>
  <c r="BU12" i="2" s="1"/>
  <c r="BT27" i="2" s="1"/>
  <c r="BT28" i="2" s="1"/>
  <c r="L13" i="3" s="1"/>
  <c r="CK15" i="2"/>
  <c r="CL12" i="2" s="1"/>
  <c r="H15" i="2"/>
  <c r="I12" i="2" s="1"/>
  <c r="H27" i="2" s="1"/>
  <c r="H28" i="2" s="1"/>
  <c r="D4" i="3" s="1"/>
  <c r="Q15" i="2"/>
  <c r="R12" i="2" s="1"/>
  <c r="Q27" i="2" s="1"/>
  <c r="Q28" i="2" s="1"/>
  <c r="H4" i="3" s="1"/>
  <c r="Y15" i="2"/>
  <c r="Z12" i="2" s="1"/>
  <c r="Y27" i="2" s="1"/>
  <c r="Y28" i="2" s="1"/>
  <c r="L4" i="3" s="1"/>
  <c r="AP23" i="2"/>
  <c r="AQ22" i="2" s="1"/>
  <c r="BG23" i="2"/>
  <c r="BH22" i="2" s="1"/>
  <c r="BG27" i="2" s="1"/>
  <c r="BG28" i="2" s="1"/>
  <c r="F13" i="3" s="1"/>
  <c r="BX23" i="2"/>
  <c r="BY22" i="2" s="1"/>
  <c r="CO23" i="2"/>
  <c r="CP22" i="2" s="1"/>
  <c r="CO27" i="2" s="1"/>
  <c r="CO28" i="2" s="1"/>
  <c r="V13" i="3" s="1"/>
  <c r="F23" i="2"/>
  <c r="G22" i="2" s="1"/>
  <c r="F27" i="2" s="1"/>
  <c r="F28" i="2" s="1"/>
  <c r="C4" i="3" s="1"/>
  <c r="S23" i="2"/>
  <c r="T22" i="2" s="1"/>
  <c r="AA23" i="2"/>
  <c r="AB22" i="2" s="1"/>
  <c r="AA27" i="2" s="1"/>
  <c r="AA28" i="2" s="1"/>
  <c r="M4" i="3" s="1"/>
  <c r="AP17" i="2"/>
  <c r="AQ16" i="2" s="1"/>
  <c r="AP27" i="2" s="1"/>
  <c r="AP28" i="2" s="1"/>
  <c r="T4" i="3" s="1"/>
  <c r="BG17" i="2"/>
  <c r="BH16" i="2" s="1"/>
  <c r="BX17" i="2"/>
  <c r="BY16" i="2" s="1"/>
  <c r="BX27" i="2" s="1"/>
  <c r="BX28" i="2" s="1"/>
  <c r="N13" i="3" s="1"/>
  <c r="CO17" i="2"/>
  <c r="CP16" i="2" s="1"/>
  <c r="D23" i="2"/>
  <c r="E22" i="2" s="1"/>
  <c r="M17" i="2"/>
  <c r="N16" i="2" s="1"/>
  <c r="U17" i="2"/>
  <c r="V16" i="2" s="1"/>
  <c r="AD6" i="2"/>
  <c r="AE5" i="2" s="1"/>
  <c r="AD27" i="2" s="1"/>
  <c r="AD28" i="2" s="1"/>
  <c r="N4" i="3" s="1"/>
  <c r="AU6" i="2"/>
  <c r="AV5" i="2" s="1"/>
  <c r="AU27" i="2" s="1"/>
  <c r="AU28" i="2" s="1"/>
  <c r="V4" i="3" s="1"/>
  <c r="BL6" i="2"/>
  <c r="BM5" i="2" s="1"/>
  <c r="BL27" i="2" s="1"/>
  <c r="BL28" i="2" s="1"/>
  <c r="H13" i="3" s="1"/>
  <c r="CC6" i="2"/>
  <c r="CD5" i="2" s="1"/>
  <c r="CC27" i="2" s="1"/>
  <c r="CC28" i="2" s="1"/>
  <c r="P13" i="3" s="1"/>
  <c r="D15" i="2"/>
  <c r="E12" i="2" s="1"/>
  <c r="M6" i="2"/>
  <c r="N5" i="2" s="1"/>
  <c r="M27" i="2" s="1"/>
  <c r="M28" i="2" s="1"/>
  <c r="F4" i="3" s="1"/>
  <c r="U6" i="2"/>
  <c r="V5" i="2" s="1"/>
  <c r="U27" i="2" s="1"/>
  <c r="U28" i="2" s="1"/>
  <c r="J4" i="3" s="1"/>
  <c r="AH15" i="2"/>
  <c r="AI12" i="2" s="1"/>
  <c r="AH27" i="2" s="1"/>
  <c r="AH28" i="2" s="1"/>
  <c r="P4" i="3" s="1"/>
  <c r="AY15" i="2"/>
  <c r="AZ12" i="2" s="1"/>
  <c r="BP15" i="2"/>
  <c r="BQ12" i="2" s="1"/>
  <c r="CG15" i="2"/>
  <c r="CH12" i="2" s="1"/>
  <c r="CG27" i="2" s="1"/>
  <c r="CG28" i="2" s="1"/>
  <c r="R13" i="3" s="1"/>
  <c r="J17" i="2"/>
  <c r="K16" i="2" s="1"/>
  <c r="O17" i="2"/>
  <c r="P16" i="2" s="1"/>
  <c r="W17" i="2"/>
  <c r="X16" i="2" s="1"/>
  <c r="AJ6" i="2"/>
  <c r="AK5" i="2" s="1"/>
  <c r="AJ27" i="2" s="1"/>
  <c r="AJ28" i="2" s="1"/>
  <c r="Q4" i="3" s="1"/>
  <c r="AY6" i="2"/>
  <c r="AZ5" i="2" s="1"/>
  <c r="AY27" i="2" s="1"/>
  <c r="AY28" i="2" s="1"/>
  <c r="B13" i="3" s="1"/>
  <c r="BP6" i="2"/>
  <c r="BQ5" i="2" s="1"/>
  <c r="BP27" i="2" s="1"/>
  <c r="BP28" i="2" s="1"/>
  <c r="J13" i="3" s="1"/>
  <c r="L7" i="3" l="1"/>
  <c r="L8" i="3"/>
  <c r="T7" i="3"/>
  <c r="T8" i="3"/>
  <c r="M8" i="3"/>
  <c r="M7" i="3"/>
  <c r="H7" i="3"/>
  <c r="H8" i="3"/>
  <c r="N16" i="3"/>
  <c r="N17" i="3"/>
  <c r="C7" i="3"/>
  <c r="C8" i="3"/>
  <c r="F17" i="3"/>
  <c r="F16" i="3"/>
  <c r="R16" i="3"/>
  <c r="R17" i="3"/>
  <c r="D17" i="3"/>
  <c r="D16" i="3"/>
  <c r="L16" i="3"/>
  <c r="L17" i="3"/>
  <c r="R7" i="3"/>
  <c r="R8" i="3"/>
  <c r="P8" i="3"/>
  <c r="P7" i="3"/>
  <c r="V17" i="3"/>
  <c r="V16" i="3"/>
  <c r="S7" i="3"/>
  <c r="S8" i="3"/>
  <c r="H16" i="3"/>
  <c r="H17" i="3"/>
  <c r="Q16" i="3"/>
  <c r="Q17" i="3"/>
  <c r="O16" i="3"/>
  <c r="O17" i="3"/>
  <c r="B8" i="3"/>
  <c r="B7" i="3"/>
  <c r="M16" i="3"/>
  <c r="M17" i="3"/>
  <c r="T17" i="3"/>
  <c r="T16" i="3"/>
  <c r="G7" i="3"/>
  <c r="G8" i="3"/>
  <c r="E17" i="3"/>
  <c r="E16" i="3"/>
  <c r="E7" i="3"/>
  <c r="E8" i="3"/>
  <c r="I16" i="3"/>
  <c r="I17" i="3"/>
  <c r="V7" i="3"/>
  <c r="V8" i="3"/>
  <c r="U17" i="3"/>
  <c r="U16" i="3"/>
  <c r="I7" i="3"/>
  <c r="I8" i="3"/>
  <c r="N8" i="3"/>
  <c r="N7" i="3"/>
  <c r="S16" i="3"/>
  <c r="S17" i="3"/>
  <c r="K7" i="3"/>
  <c r="K8" i="3"/>
  <c r="D7" i="3"/>
  <c r="D8" i="3"/>
  <c r="J7" i="3"/>
  <c r="J8" i="3"/>
  <c r="P16" i="3"/>
  <c r="P17" i="3"/>
  <c r="B17" i="3"/>
  <c r="B16" i="3"/>
  <c r="Q8" i="3"/>
  <c r="Q7" i="3"/>
  <c r="F7" i="3"/>
  <c r="F8" i="3"/>
  <c r="J16" i="3"/>
  <c r="J17" i="3"/>
  <c r="K16" i="3"/>
  <c r="K17" i="3"/>
</calcChain>
</file>

<file path=xl/sharedStrings.xml><?xml version="1.0" encoding="utf-8"?>
<sst xmlns="http://schemas.openxmlformats.org/spreadsheetml/2006/main" count="1115" uniqueCount="341">
  <si>
    <t>C</t>
  </si>
  <si>
    <t>     </t>
  </si>
  <si>
    <t>Site Design Measure</t>
  </si>
  <si>
    <t>Check One</t>
  </si>
  <si>
    <t>Not Applicable</t>
  </si>
  <si>
    <t xml:space="preserve">Form 4-1 Peak Runoff Response Time </t>
  </si>
  <si>
    <t>Variables</t>
  </si>
  <si>
    <t xml:space="preserve">Form 4-2 Hydromodification Target for Peak Runoff </t>
  </si>
  <si>
    <t>Form 3-1  Site Location and Hydrologic Features</t>
  </si>
  <si>
    <t>Form 4-3 Detention Volumes for Hydromodification Management</t>
  </si>
  <si>
    <t>For:</t>
  </si>
  <si>
    <t>Insert Project Name</t>
  </si>
  <si>
    <t>Insert Permitting Jurisdiction</t>
  </si>
  <si>
    <t>Prepared for:</t>
  </si>
  <si>
    <t>Insert Owner/Developer Name</t>
  </si>
  <si>
    <t>Insert Address</t>
  </si>
  <si>
    <t>Insert City, State, ZIP</t>
  </si>
  <si>
    <t>Prepared by:</t>
  </si>
  <si>
    <t>Insert Consulting/Engineering Firm Name</t>
  </si>
  <si>
    <t xml:space="preserve">            Approval Date:_____________________</t>
  </si>
  <si>
    <t xml:space="preserve">Section 1     General Project Information     </t>
  </si>
  <si>
    <t>Form 1-1 Project Identification and Owner’s Certification</t>
  </si>
  <si>
    <t>Project Site Address:</t>
  </si>
  <si>
    <t>Owner Name:</t>
  </si>
  <si>
    <t>Title</t>
  </si>
  <si>
    <t>Company</t>
  </si>
  <si>
    <t>Address</t>
  </si>
  <si>
    <t>Email</t>
  </si>
  <si>
    <t>Telephone #</t>
  </si>
  <si>
    <t>Signature</t>
  </si>
  <si>
    <t>Date</t>
  </si>
  <si>
    <t>Engineer:*</t>
  </si>
  <si>
    <t xml:space="preserve">PE Stamp* </t>
  </si>
  <si>
    <t>(Required for all Regulated Projects)</t>
  </si>
  <si>
    <t>(Attach additional sheets as necessary)</t>
  </si>
  <si>
    <t>Form 1-2 Project Category</t>
  </si>
  <si>
    <t>Concentrate development on portions of the site with less permeable soils and preserve areas that can promote infiltration.</t>
  </si>
  <si>
    <t>Limit overall impervious coverage of the site with paving and roofs.</t>
  </si>
  <si>
    <t>Set back development from creeks, wetlands, and riparian habitats.</t>
  </si>
  <si>
    <t>Preserve significant trees.</t>
  </si>
  <si>
    <t>Conform site layout along natural landforms.</t>
  </si>
  <si>
    <t>Avoid excessive grading and disturbance of vegetation and soils.</t>
  </si>
  <si>
    <t>Replicate the site's natural drainage patterns.</t>
  </si>
  <si>
    <t>Detain and retain runoff throughout the site.</t>
  </si>
  <si>
    <t>Potential Pollutant Generating Activity or Source</t>
  </si>
  <si>
    <t>Present</t>
  </si>
  <si>
    <t>Parking/storage areas and maintenance</t>
  </si>
  <si>
    <t>Landscape/outdoor pesticide use</t>
  </si>
  <si>
    <t>Building and grounds maintenance</t>
  </si>
  <si>
    <t>Refuse areas</t>
  </si>
  <si>
    <t>Outdoor storage of equipment or materials</t>
  </si>
  <si>
    <t>Vehicle and equipment cleaning</t>
  </si>
  <si>
    <t>Vehicle and equipment repair and maintenance</t>
  </si>
  <si>
    <t>Fuel dispensing areas</t>
  </si>
  <si>
    <t>Pools, spas, ponds, decorative fountains, and other water features</t>
  </si>
  <si>
    <t>Indoor and structural pest control</t>
  </si>
  <si>
    <t>Accidental spills or leaks</t>
  </si>
  <si>
    <t>Restaurants, grocery stores, and other food service operations</t>
  </si>
  <si>
    <t>Interior floor drains</t>
  </si>
  <si>
    <t>Industrial Processes</t>
  </si>
  <si>
    <t>Loading docks</t>
  </si>
  <si>
    <t>Fire sprinkler test water</t>
  </si>
  <si>
    <t>Drain or wash water from boiler drain lines, condensate drain lines, rooftop equipment, drainage sumps, and other sources</t>
  </si>
  <si>
    <t>Unauthorized non-storm water discharges</t>
  </si>
  <si>
    <t>Name of stream, lake or other downstream waterbody to which the site runoff eventually drains</t>
  </si>
  <si>
    <t>Stormwater Treatment and Baseline Hydromodification Measures</t>
  </si>
  <si>
    <t>Form 5-1 BMP Inspection and Maintenance</t>
  </si>
  <si>
    <t>BMP</t>
  </si>
  <si>
    <t>Inspection Point and Frequency</t>
  </si>
  <si>
    <t>Maintenance Activity Required</t>
  </si>
  <si>
    <t>Form 6-1 Post-Construction Stormwater BMPs</t>
  </si>
  <si>
    <t>Structural Source Controls (list BMPs)</t>
  </si>
  <si>
    <t xml:space="preserve">Stream Setbacks and Buffers </t>
  </si>
  <si>
    <t xml:space="preserve">Soil Quality Improvement and Maintenance </t>
  </si>
  <si>
    <t xml:space="preserve">Tree Planting and Preservation </t>
  </si>
  <si>
    <t xml:space="preserve">Rooftop and Impervious Area Disconnection </t>
  </si>
  <si>
    <t xml:space="preserve">Porous Pavement </t>
  </si>
  <si>
    <t xml:space="preserve">Vegetated Swales </t>
  </si>
  <si>
    <t xml:space="preserve">Rain Barrels and Cisterns </t>
  </si>
  <si>
    <t>Bioretention with Infiltration</t>
  </si>
  <si>
    <t>Hydromodification Management Measures</t>
  </si>
  <si>
    <t xml:space="preserve">Supplemental Detention </t>
  </si>
  <si>
    <t>Refer to State Water Resources Control Board website</t>
  </si>
  <si>
    <t>Flow-Through Planters, Tree Box Filters and Media Filters</t>
  </si>
  <si>
    <t>n</t>
  </si>
  <si>
    <t>number of rain barrels and/or cisterns</t>
  </si>
  <si>
    <t>efficiency factor</t>
  </si>
  <si>
    <t>porosity of aggregate</t>
  </si>
  <si>
    <t>impervious drainage area</t>
  </si>
  <si>
    <t>N</t>
  </si>
  <si>
    <t>ponding area</t>
  </si>
  <si>
    <t xml:space="preserve">ponding depth </t>
  </si>
  <si>
    <t xml:space="preserve">soil amendment area </t>
  </si>
  <si>
    <t xml:space="preserve">depth of amended soil </t>
  </si>
  <si>
    <t>porosity of amended soil</t>
  </si>
  <si>
    <t xml:space="preserve">impervious drainage area </t>
  </si>
  <si>
    <t>* Not required for Small Projects as determined in Form 1-2 below. Project owners are responsible for ensuring that all storm water facilities are designed by an appropriately licensed and qualified professional.</t>
  </si>
  <si>
    <t>Set back development from creeks, wetlands, and riparian habitats in accordance with local ordinances.</t>
  </si>
  <si>
    <t>Runoff Reduction Parameters</t>
  </si>
  <si>
    <t xml:space="preserve">volume of each rain barrel and/or cistern </t>
  </si>
  <si>
    <t xml:space="preserve">area of gravel storage layer </t>
  </si>
  <si>
    <t>Minimize overall impervious coverage (paving and roofs) of the site.</t>
  </si>
  <si>
    <t>Preserve significant trees and native vegetation.</t>
  </si>
  <si>
    <t>Avoid excessive grading and disturbance of vegetation and soils and stabilize disturbed areas.</t>
  </si>
  <si>
    <t xml:space="preserve">Section 3     Regulated Projects </t>
  </si>
  <si>
    <r>
      <t xml:space="preserve">2 </t>
    </r>
    <r>
      <rPr>
        <sz val="12"/>
        <color theme="1"/>
        <rFont val="Calibri"/>
        <family val="2"/>
      </rPr>
      <t>Longitude</t>
    </r>
  </si>
  <si>
    <t xml:space="preserve">Section 2     Small Projects </t>
  </si>
  <si>
    <r>
      <t>The source control measures identified in this table shall be designed consistent with recommendations from the CASQA Stormwater BMP Handbook for New Development and Redevelopment</t>
    </r>
    <r>
      <rPr>
        <vertAlign val="superscript"/>
        <sz val="12"/>
        <color theme="1"/>
        <rFont val="Calibri"/>
        <family val="2"/>
        <scheme val="minor"/>
      </rPr>
      <t>1</t>
    </r>
    <r>
      <rPr>
        <sz val="12"/>
        <color theme="1"/>
        <rFont val="Calibri"/>
        <family val="2"/>
        <scheme val="minor"/>
      </rPr>
      <t>, or from another equivalent manual.</t>
    </r>
  </si>
  <si>
    <r>
      <t>[1]</t>
    </r>
    <r>
      <rPr>
        <sz val="12"/>
        <color theme="1"/>
        <rFont val="Calibri"/>
        <family val="2"/>
        <scheme val="minor"/>
      </rPr>
      <t xml:space="preserve"> California Stormwater BMP Handbook New Development and Redevelopment. California Stormwater Quality Association (CASQA). January 2003.</t>
    </r>
  </si>
  <si>
    <t>Section 4    
Regulated Hydromodification Management Projects</t>
  </si>
  <si>
    <t>Define the development envelope and protected areas, identifying areas that are most suitable for development and areas to be landscaped , or left undisturbed, and used for infiltration.</t>
  </si>
  <si>
    <t>Plan Sheet Number(s)</t>
  </si>
  <si>
    <t xml:space="preserve">Site Design Measures
</t>
  </si>
  <si>
    <t>Pre-construction DMAs to Project Outlet</t>
  </si>
  <si>
    <t>Post-construction DMAs to Project Outlet</t>
  </si>
  <si>
    <t>Determine total runoff response time for pre- and post-construction conditions at each project outlet.</t>
  </si>
  <si>
    <t xml:space="preserve"> </t>
  </si>
  <si>
    <t>Yes</t>
  </si>
  <si>
    <t>No</t>
  </si>
  <si>
    <t>Surface Loading Rate</t>
  </si>
  <si>
    <t>Soil/Media Surface Area</t>
  </si>
  <si>
    <t>Treated Flow Rate</t>
  </si>
  <si>
    <t>Untreated Flow Rate</t>
  </si>
  <si>
    <t>WQF</t>
  </si>
  <si>
    <t>Post-Construction  
Storm Water Quality Plan</t>
  </si>
  <si>
    <r>
      <rPr>
        <vertAlign val="superscript"/>
        <sz val="12"/>
        <color rgb="FF000000"/>
        <rFont val="Calibri"/>
        <family val="2"/>
      </rPr>
      <t>2</t>
    </r>
    <r>
      <rPr>
        <sz val="12"/>
        <color rgb="FF000000"/>
        <rFont val="Calibri"/>
        <family val="2"/>
      </rPr>
      <t>Enter total new and/or replaced impervious surface (ft</t>
    </r>
    <r>
      <rPr>
        <vertAlign val="superscript"/>
        <sz val="12"/>
        <color rgb="FF000000"/>
        <rFont val="Calibri"/>
        <family val="2"/>
      </rPr>
      <t>2</t>
    </r>
    <r>
      <rPr>
        <sz val="12"/>
        <color rgb="FF000000"/>
        <rFont val="Calibri"/>
        <family val="2"/>
      </rPr>
      <t>)</t>
    </r>
  </si>
  <si>
    <r>
      <rPr>
        <vertAlign val="superscript"/>
        <sz val="12"/>
        <color theme="1"/>
        <rFont val="Calibri"/>
        <family val="2"/>
      </rPr>
      <t>6</t>
    </r>
    <r>
      <rPr>
        <sz val="12"/>
        <color theme="1"/>
        <rFont val="Calibri"/>
        <family val="2"/>
      </rPr>
      <t>Enter total pre-project</t>
    </r>
    <r>
      <rPr>
        <sz val="12"/>
        <color rgb="FF000000"/>
        <rFont val="Calibri"/>
        <family val="2"/>
      </rPr>
      <t xml:space="preserve"> impervious surface (ft</t>
    </r>
    <r>
      <rPr>
        <vertAlign val="superscript"/>
        <sz val="12"/>
        <color rgb="FF000000"/>
        <rFont val="Calibri"/>
        <family val="2"/>
      </rPr>
      <t>2</t>
    </r>
    <r>
      <rPr>
        <sz val="12"/>
        <color rgb="FF000000"/>
        <rFont val="Calibri"/>
        <family val="2"/>
      </rPr>
      <t>)</t>
    </r>
  </si>
  <si>
    <r>
      <rPr>
        <vertAlign val="superscript"/>
        <sz val="12"/>
        <color theme="1"/>
        <rFont val="Calibri"/>
        <family val="2"/>
      </rPr>
      <t>7</t>
    </r>
    <r>
      <rPr>
        <sz val="12"/>
        <color theme="1"/>
        <rFont val="Calibri"/>
        <family val="2"/>
      </rPr>
      <t xml:space="preserve">Enter </t>
    </r>
    <r>
      <rPr>
        <sz val="12"/>
        <color rgb="FF000000"/>
        <rFont val="Calibri"/>
        <family val="2"/>
      </rPr>
      <t>total new and/or replaced impervious surface (ft</t>
    </r>
    <r>
      <rPr>
        <vertAlign val="superscript"/>
        <sz val="12"/>
        <color rgb="FF000000"/>
        <rFont val="Calibri"/>
        <family val="2"/>
      </rPr>
      <t>2</t>
    </r>
    <r>
      <rPr>
        <sz val="12"/>
        <color rgb="FF000000"/>
        <rFont val="Calibri"/>
        <family val="2"/>
      </rPr>
      <t>)</t>
    </r>
  </si>
  <si>
    <r>
      <rPr>
        <vertAlign val="superscript"/>
        <sz val="12"/>
        <color rgb="FF000000"/>
        <rFont val="Calibri"/>
        <family val="2"/>
      </rPr>
      <t>9</t>
    </r>
    <r>
      <rPr>
        <sz val="12"/>
        <color rgb="FF000000"/>
        <rFont val="Calibri"/>
        <family val="2"/>
      </rPr>
      <t>Enter total new and/or replaced impervious surface (ft</t>
    </r>
    <r>
      <rPr>
        <vertAlign val="superscript"/>
        <sz val="12"/>
        <color rgb="FF000000"/>
        <rFont val="Calibri"/>
        <family val="2"/>
      </rPr>
      <t>2</t>
    </r>
    <r>
      <rPr>
        <sz val="12"/>
        <color rgb="FF000000"/>
        <rFont val="Calibri"/>
        <family val="2"/>
      </rPr>
      <t>)</t>
    </r>
  </si>
  <si>
    <r>
      <rPr>
        <vertAlign val="superscript"/>
        <sz val="12"/>
        <color rgb="FF000000"/>
        <rFont val="Calibri"/>
        <family val="2"/>
      </rPr>
      <t>11</t>
    </r>
    <r>
      <rPr>
        <sz val="12"/>
        <color rgb="FF000000"/>
        <rFont val="Calibri"/>
        <family val="2"/>
      </rPr>
      <t>Enter total new and/or replaced impervious surface (ft</t>
    </r>
    <r>
      <rPr>
        <vertAlign val="superscript"/>
        <sz val="12"/>
        <color rgb="FF000000"/>
        <rFont val="Calibri"/>
        <family val="2"/>
      </rPr>
      <t>2</t>
    </r>
    <r>
      <rPr>
        <sz val="12"/>
        <color rgb="FF000000"/>
        <rFont val="Calibri"/>
        <family val="2"/>
      </rPr>
      <t>)</t>
    </r>
  </si>
  <si>
    <r>
      <rPr>
        <vertAlign val="superscript"/>
        <sz val="12"/>
        <color rgb="FF000000"/>
        <rFont val="Calibri"/>
        <family val="2"/>
      </rPr>
      <t>3</t>
    </r>
    <r>
      <rPr>
        <b/>
        <sz val="12"/>
        <color rgb="FF000000"/>
        <rFont val="Calibri"/>
        <family val="2"/>
      </rPr>
      <t>Regulated Project</t>
    </r>
    <r>
      <rPr>
        <sz val="12"/>
        <color rgb="FF000000"/>
        <rFont val="Calibri"/>
        <family val="2"/>
      </rPr>
      <t xml:space="preserve"> – All projects that create and/or replace 5,000 ft</t>
    </r>
    <r>
      <rPr>
        <vertAlign val="superscript"/>
        <sz val="12"/>
        <color rgb="FF000000"/>
        <rFont val="Calibri"/>
        <family val="2"/>
      </rPr>
      <t xml:space="preserve">2 </t>
    </r>
    <r>
      <rPr>
        <sz val="12"/>
        <color rgb="FF000000"/>
        <rFont val="Calibri"/>
        <family val="2"/>
      </rPr>
      <t>or more of impervious surface.</t>
    </r>
    <r>
      <rPr>
        <sz val="12"/>
        <color theme="1"/>
        <rFont val="Calibri"/>
        <family val="2"/>
      </rPr>
      <t xml:space="preserve"> </t>
    </r>
  </si>
  <si>
    <r>
      <rPr>
        <vertAlign val="superscript"/>
        <sz val="12"/>
        <color theme="1"/>
        <rFont val="Calibri"/>
        <family val="2"/>
        <scheme val="minor"/>
      </rPr>
      <t>8</t>
    </r>
    <r>
      <rPr>
        <b/>
        <sz val="12"/>
        <color theme="1"/>
        <rFont val="Calibri"/>
        <family val="2"/>
        <scheme val="minor"/>
      </rPr>
      <t xml:space="preserve">Regulated </t>
    </r>
    <r>
      <rPr>
        <b/>
        <sz val="12"/>
        <color rgb="FF000000"/>
        <rFont val="Calibri"/>
        <family val="2"/>
      </rPr>
      <t>Road or linear underground/overhead project (LUP)</t>
    </r>
    <r>
      <rPr>
        <sz val="12"/>
        <color rgb="FF000000"/>
        <rFont val="Calibri"/>
        <family val="2"/>
      </rPr>
      <t xml:space="preserve"> creating 5,000 ft</t>
    </r>
    <r>
      <rPr>
        <vertAlign val="superscript"/>
        <sz val="12"/>
        <color rgb="FF000000"/>
        <rFont val="Calibri"/>
        <family val="2"/>
      </rPr>
      <t>2</t>
    </r>
    <r>
      <rPr>
        <sz val="12"/>
        <color rgb="FF000000"/>
        <rFont val="Calibri"/>
        <family val="2"/>
      </rPr>
      <t xml:space="preserve"> or more of newly constructed contiguous impervious surface.</t>
    </r>
  </si>
  <si>
    <r>
      <rPr>
        <vertAlign val="superscript"/>
        <sz val="12"/>
        <color rgb="FF000000"/>
        <rFont val="Calibri"/>
        <family val="2"/>
      </rPr>
      <t>5</t>
    </r>
    <r>
      <rPr>
        <b/>
        <sz val="12"/>
        <color rgb="FF000000"/>
        <rFont val="Calibri"/>
        <family val="2"/>
      </rPr>
      <t>Regulated Redevelopment Project</t>
    </r>
    <r>
      <rPr>
        <sz val="12"/>
        <color rgb="FF000000"/>
        <rFont val="Calibri"/>
        <family val="2"/>
      </rPr>
      <t xml:space="preserve"> with less than 50 percent increase in impervious area</t>
    </r>
  </si>
  <si>
    <r>
      <rPr>
        <vertAlign val="superscript"/>
        <sz val="12"/>
        <color rgb="FF000000"/>
        <rFont val="Calibri"/>
        <family val="2"/>
      </rPr>
      <t>4</t>
    </r>
    <r>
      <rPr>
        <b/>
        <sz val="12"/>
        <color rgb="FF000000"/>
        <rFont val="Calibri"/>
        <family val="2"/>
      </rPr>
      <t>Regulated Redevelopment Project</t>
    </r>
    <r>
      <rPr>
        <sz val="12"/>
        <color rgb="FF000000"/>
        <rFont val="Calibri"/>
        <family val="2"/>
      </rPr>
      <t xml:space="preserve"> with equal to, or greater than 50 percent increase in impervious area</t>
    </r>
  </si>
  <si>
    <r>
      <rPr>
        <vertAlign val="superscript"/>
        <sz val="14"/>
        <color theme="1"/>
        <rFont val="Calibri"/>
        <family val="2"/>
      </rPr>
      <t>9</t>
    </r>
    <r>
      <rPr>
        <vertAlign val="superscript"/>
        <sz val="11"/>
        <color theme="1"/>
        <rFont val="Calibri"/>
        <family val="2"/>
      </rPr>
      <t xml:space="preserve"> </t>
    </r>
    <r>
      <rPr>
        <sz val="11"/>
        <color theme="1"/>
        <rFont val="Calibri"/>
        <family val="2"/>
      </rPr>
      <t>Do  all Site Design Measures meet the design requirements outlined in the Fact Sheets?</t>
    </r>
  </si>
  <si>
    <t xml:space="preserve">Where applicable, insert Planning Permit No., Improvement Plan No., Grading Permit No., Building Permit No., Subdivision Number </t>
  </si>
  <si>
    <t>Specify Lot Numbers if site is a portion of a Land Division (Subdivision or Parcel Map)</t>
  </si>
  <si>
    <t>Development Category (Select all that apply)</t>
  </si>
  <si>
    <t xml:space="preserve">Form 2-1 Site Assessment and Layout Documentation </t>
  </si>
  <si>
    <t>Has this Item been considered in the Site Layout and depicted in the Site Plan?</t>
  </si>
  <si>
    <t>Not Applicable 
(Include brief explaination)</t>
  </si>
  <si>
    <t>Attach a Site Plan that incorporates the applicable considerations above.  Ensure that the following items are included in the Site Plan:</t>
  </si>
  <si>
    <t>Site Boundary</t>
  </si>
  <si>
    <t>Topographic data with 1 ft. contours (5 ft.contours are acceptable on steeper sites).</t>
  </si>
  <si>
    <t>Existing natural hydrologic features (depressions, watercourses, wetlands, riparian corridors)</t>
  </si>
  <si>
    <t xml:space="preserve">Proposed locations and footprints of improvements creating new, or replaced, impervious surfaces  </t>
  </si>
  <si>
    <t>Proposed site drainage with flow directions and site run-on and discharge locations</t>
  </si>
  <si>
    <t>Proposed Site Design Measures to reduce runoff</t>
  </si>
  <si>
    <t>Soil types and areal extents, test pit and infiltration test locations</t>
  </si>
  <si>
    <t>Topographic data with 1 ft. contours</t>
  </si>
  <si>
    <t xml:space="preserve">Entire site divided into separate DMAs with unique identifiers </t>
  </si>
  <si>
    <t>Existing and proposed site drainage network with flow directions and site run-on and discharge locations</t>
  </si>
  <si>
    <t>Proposed design features and surface treatments used to minimize imperviousness and reduce runoff</t>
  </si>
  <si>
    <t>Proposed locations and footprints of treatment and hydromodification management facilities</t>
  </si>
  <si>
    <t>Design features for managing authorized non-stormwater discharges</t>
  </si>
  <si>
    <t>Areas of soil and/or groundwater contamination</t>
  </si>
  <si>
    <t>Existing utilities and easements</t>
  </si>
  <si>
    <t xml:space="preserve">Maintenance areas  </t>
  </si>
  <si>
    <t>Not Applicable 
(Include brief explanation)</t>
  </si>
  <si>
    <t>Form 2-2 Runoff Reduction Calculator for Site Design Measures on Small Projects</t>
  </si>
  <si>
    <t xml:space="preserve">Section 3 forms are to be completed for all Regulated Projects. </t>
  </si>
  <si>
    <r>
      <t xml:space="preserve">3 </t>
    </r>
    <r>
      <rPr>
        <sz val="12"/>
        <color theme="1"/>
        <rFont val="Calibri"/>
        <family val="2"/>
      </rPr>
      <t>Elevation 
(ft. above sea level)</t>
    </r>
  </si>
  <si>
    <t>Potential pollutant sources and locations</t>
  </si>
  <si>
    <t>Describe the source control measures to be implemented for each potential pollutant generating activity or source present on the project as listed in Appendix C and in the CASQA Fact Sheets. Include any special features, materials, or methods of construction that will be used.</t>
  </si>
  <si>
    <t>Total Volume Reduction</t>
  </si>
  <si>
    <t>Effective Treated Impervious Area</t>
  </si>
  <si>
    <r>
      <t>Runoff Reduction (ft</t>
    </r>
    <r>
      <rPr>
        <b/>
        <vertAlign val="superscript"/>
        <sz val="12"/>
        <color theme="1"/>
        <rFont val="Calibri"/>
        <family val="2"/>
      </rPr>
      <t>3</t>
    </r>
    <r>
      <rPr>
        <b/>
        <sz val="12"/>
        <color theme="1"/>
        <rFont val="Calibri"/>
        <family val="2"/>
      </rPr>
      <t xml:space="preserve">)  </t>
    </r>
  </si>
  <si>
    <r>
      <t xml:space="preserve">2 </t>
    </r>
    <r>
      <rPr>
        <sz val="12"/>
        <color theme="1"/>
        <rFont val="Calibri"/>
        <family val="2"/>
      </rPr>
      <t>Adjacent/On-Site Stream Setbacks and Buffers</t>
    </r>
  </si>
  <si>
    <r>
      <t>A</t>
    </r>
    <r>
      <rPr>
        <vertAlign val="subscript"/>
        <sz val="12"/>
        <color theme="1"/>
        <rFont val="Calibri"/>
        <family val="2"/>
      </rPr>
      <t>imp</t>
    </r>
    <r>
      <rPr>
        <sz val="12"/>
        <color theme="1"/>
        <rFont val="Calibri"/>
        <family val="2"/>
      </rPr>
      <t xml:space="preserve"> (ft</t>
    </r>
    <r>
      <rPr>
        <vertAlign val="superscript"/>
        <sz val="12"/>
        <color theme="1"/>
        <rFont val="Calibri"/>
        <family val="2"/>
      </rPr>
      <t>2</t>
    </r>
    <r>
      <rPr>
        <sz val="12"/>
        <color theme="1"/>
        <rFont val="Calibri"/>
        <family val="2"/>
      </rPr>
      <t>)</t>
    </r>
  </si>
  <si>
    <r>
      <t xml:space="preserve">3 </t>
    </r>
    <r>
      <rPr>
        <sz val="12"/>
        <color theme="1"/>
        <rFont val="Calibri"/>
        <family val="2"/>
      </rPr>
      <t>Soil Quality Improvement and Maintenance</t>
    </r>
  </si>
  <si>
    <r>
      <t>A</t>
    </r>
    <r>
      <rPr>
        <vertAlign val="subscript"/>
        <sz val="12"/>
        <color theme="1"/>
        <rFont val="Calibri"/>
        <family val="2"/>
      </rPr>
      <t>pond</t>
    </r>
    <r>
      <rPr>
        <sz val="12"/>
        <color theme="1"/>
        <rFont val="Calibri"/>
        <family val="2"/>
      </rPr>
      <t xml:space="preserve"> (ft</t>
    </r>
    <r>
      <rPr>
        <vertAlign val="superscript"/>
        <sz val="12"/>
        <color theme="1"/>
        <rFont val="Calibri"/>
        <family val="2"/>
      </rPr>
      <t>2</t>
    </r>
    <r>
      <rPr>
        <sz val="12"/>
        <color theme="1"/>
        <rFont val="Calibri"/>
        <family val="2"/>
      </rPr>
      <t>)</t>
    </r>
  </si>
  <si>
    <r>
      <t>D</t>
    </r>
    <r>
      <rPr>
        <vertAlign val="subscript"/>
        <sz val="12"/>
        <color theme="1"/>
        <rFont val="Calibri"/>
        <family val="2"/>
      </rPr>
      <t>pond</t>
    </r>
    <r>
      <rPr>
        <sz val="12"/>
        <color theme="1"/>
        <rFont val="Calibri"/>
        <family val="2"/>
      </rPr>
      <t xml:space="preserve"> (ft)</t>
    </r>
  </si>
  <si>
    <r>
      <t>A</t>
    </r>
    <r>
      <rPr>
        <vertAlign val="subscript"/>
        <sz val="12"/>
        <color theme="1"/>
        <rFont val="Calibri"/>
        <family val="2"/>
      </rPr>
      <t>sa</t>
    </r>
    <r>
      <rPr>
        <sz val="12"/>
        <color theme="1"/>
        <rFont val="Calibri"/>
        <family val="2"/>
      </rPr>
      <t xml:space="preserve"> (ft</t>
    </r>
    <r>
      <rPr>
        <vertAlign val="superscript"/>
        <sz val="12"/>
        <color theme="1"/>
        <rFont val="Calibri"/>
        <family val="2"/>
      </rPr>
      <t>2</t>
    </r>
    <r>
      <rPr>
        <sz val="12"/>
        <color theme="1"/>
        <rFont val="Calibri"/>
        <family val="2"/>
      </rPr>
      <t>)</t>
    </r>
  </si>
  <si>
    <r>
      <t>D</t>
    </r>
    <r>
      <rPr>
        <vertAlign val="subscript"/>
        <sz val="12"/>
        <color theme="1"/>
        <rFont val="Calibri"/>
        <family val="2"/>
      </rPr>
      <t>sa</t>
    </r>
    <r>
      <rPr>
        <sz val="12"/>
        <color theme="1"/>
        <rFont val="Calibri"/>
        <family val="2"/>
      </rPr>
      <t xml:space="preserve"> (ft)</t>
    </r>
  </si>
  <si>
    <r>
      <t xml:space="preserve">4 </t>
    </r>
    <r>
      <rPr>
        <sz val="12"/>
        <color theme="1"/>
        <rFont val="Calibri"/>
        <family val="2"/>
      </rPr>
      <t>Tree Planting and Preservation</t>
    </r>
  </si>
  <si>
    <r>
      <t>n</t>
    </r>
    <r>
      <rPr>
        <vertAlign val="subscript"/>
        <sz val="12"/>
        <color theme="1"/>
        <rFont val="Calibri"/>
        <family val="2"/>
      </rPr>
      <t>e</t>
    </r>
  </si>
  <si>
    <r>
      <t>n</t>
    </r>
    <r>
      <rPr>
        <vertAlign val="subscript"/>
        <sz val="12"/>
        <color theme="1"/>
        <rFont val="Calibri"/>
        <family val="2"/>
      </rPr>
      <t>d</t>
    </r>
  </si>
  <si>
    <r>
      <t>A</t>
    </r>
    <r>
      <rPr>
        <vertAlign val="subscript"/>
        <sz val="12"/>
        <color theme="1"/>
        <rFont val="Calibri"/>
        <family val="2"/>
      </rPr>
      <t>tc</t>
    </r>
    <r>
      <rPr>
        <sz val="12"/>
        <color theme="1"/>
        <rFont val="Calibri"/>
        <family val="2"/>
      </rPr>
      <t xml:space="preserve"> (ft</t>
    </r>
    <r>
      <rPr>
        <vertAlign val="superscript"/>
        <sz val="12"/>
        <color theme="1"/>
        <rFont val="Calibri"/>
        <family val="2"/>
      </rPr>
      <t>2</t>
    </r>
    <r>
      <rPr>
        <sz val="12"/>
        <color theme="1"/>
        <rFont val="Calibri"/>
        <family val="2"/>
      </rPr>
      <t>)</t>
    </r>
  </si>
  <si>
    <r>
      <t>5</t>
    </r>
    <r>
      <rPr>
        <sz val="12"/>
        <color theme="1"/>
        <rFont val="Calibri"/>
        <family val="2"/>
      </rPr>
      <t xml:space="preserve"> Rooftop and Impervious Area Disconnection</t>
    </r>
  </si>
  <si>
    <r>
      <t xml:space="preserve">6 </t>
    </r>
    <r>
      <rPr>
        <sz val="12"/>
        <color theme="1"/>
        <rFont val="Calibri"/>
        <family val="2"/>
      </rPr>
      <t>Porous Pavement</t>
    </r>
  </si>
  <si>
    <r>
      <t>A</t>
    </r>
    <r>
      <rPr>
        <vertAlign val="subscript"/>
        <sz val="12"/>
        <color theme="1"/>
        <rFont val="Calibri"/>
        <family val="2"/>
      </rPr>
      <t>res</t>
    </r>
    <r>
      <rPr>
        <sz val="12"/>
        <color theme="1"/>
        <rFont val="Calibri"/>
        <family val="2"/>
      </rPr>
      <t xml:space="preserve"> (ft</t>
    </r>
    <r>
      <rPr>
        <vertAlign val="superscript"/>
        <sz val="12"/>
        <color theme="1"/>
        <rFont val="Calibri"/>
        <family val="2"/>
      </rPr>
      <t>2</t>
    </r>
    <r>
      <rPr>
        <sz val="12"/>
        <color theme="1"/>
        <rFont val="Calibri"/>
        <family val="2"/>
      </rPr>
      <t>)</t>
    </r>
  </si>
  <si>
    <r>
      <t>D</t>
    </r>
    <r>
      <rPr>
        <vertAlign val="subscript"/>
        <sz val="12"/>
        <color theme="1"/>
        <rFont val="Calibri"/>
        <family val="2"/>
      </rPr>
      <t>res</t>
    </r>
    <r>
      <rPr>
        <sz val="12"/>
        <color theme="1"/>
        <rFont val="Calibri"/>
        <family val="2"/>
      </rPr>
      <t xml:space="preserve"> (ft)</t>
    </r>
  </si>
  <si>
    <r>
      <t>n</t>
    </r>
    <r>
      <rPr>
        <vertAlign val="subscript"/>
        <sz val="12"/>
        <color theme="1"/>
        <rFont val="Calibri"/>
        <family val="2"/>
      </rPr>
      <t>agg</t>
    </r>
  </si>
  <si>
    <r>
      <t xml:space="preserve">7 </t>
    </r>
    <r>
      <rPr>
        <sz val="12"/>
        <color theme="1"/>
        <rFont val="Calibri"/>
        <family val="2"/>
      </rPr>
      <t>Vegetated Swales</t>
    </r>
  </si>
  <si>
    <r>
      <t xml:space="preserve">8 </t>
    </r>
    <r>
      <rPr>
        <sz val="12"/>
        <color theme="1"/>
        <rFont val="Calibri"/>
        <family val="2"/>
      </rPr>
      <t xml:space="preserve">Rain Barrels and Cisterns  </t>
    </r>
  </si>
  <si>
    <r>
      <t>V</t>
    </r>
    <r>
      <rPr>
        <vertAlign val="subscript"/>
        <sz val="12"/>
        <color theme="1"/>
        <rFont val="Calibri"/>
        <family val="2"/>
      </rPr>
      <t>a</t>
    </r>
    <r>
      <rPr>
        <sz val="12"/>
        <color theme="1"/>
        <rFont val="Calibri"/>
        <family val="2"/>
      </rPr>
      <t xml:space="preserve"> (ft</t>
    </r>
    <r>
      <rPr>
        <vertAlign val="superscript"/>
        <sz val="12"/>
        <color theme="1"/>
        <rFont val="Calibri"/>
        <family val="2"/>
      </rPr>
      <t>3</t>
    </r>
    <r>
      <rPr>
        <sz val="12"/>
        <color theme="1"/>
        <rFont val="Calibri"/>
        <family val="2"/>
      </rPr>
      <t>)</t>
    </r>
  </si>
  <si>
    <r>
      <t xml:space="preserve">10 </t>
    </r>
    <r>
      <rPr>
        <sz val="12"/>
        <color theme="1"/>
        <rFont val="Calibri"/>
        <family val="2"/>
      </rPr>
      <t>Total Volume Reduction (ft</t>
    </r>
    <r>
      <rPr>
        <vertAlign val="superscript"/>
        <sz val="12"/>
        <color theme="1"/>
        <rFont val="Calibri"/>
        <family val="2"/>
      </rPr>
      <t>3</t>
    </r>
    <r>
      <rPr>
        <sz val="12"/>
        <color theme="1"/>
        <rFont val="Calibri"/>
        <family val="2"/>
      </rPr>
      <t>)</t>
    </r>
  </si>
  <si>
    <r>
      <t xml:space="preserve">11 </t>
    </r>
    <r>
      <rPr>
        <sz val="12"/>
        <color theme="1"/>
        <rFont val="Calibri"/>
        <family val="2"/>
      </rPr>
      <t>Effective Treated Impervious Area (ft</t>
    </r>
    <r>
      <rPr>
        <vertAlign val="superscript"/>
        <sz val="12"/>
        <color theme="1"/>
        <rFont val="Calibri"/>
        <family val="2"/>
      </rPr>
      <t>2</t>
    </r>
    <r>
      <rPr>
        <sz val="12"/>
        <color theme="1"/>
        <rFont val="Calibri"/>
        <family val="2"/>
      </rPr>
      <t>)</t>
    </r>
  </si>
  <si>
    <r>
      <rPr>
        <b/>
        <u/>
        <sz val="12"/>
        <color theme="1"/>
        <rFont val="Calibri"/>
        <family val="2"/>
      </rPr>
      <t>85th Percentile, 24 Hour Design Storm Depth</t>
    </r>
    <r>
      <rPr>
        <sz val="12"/>
        <color theme="1"/>
        <rFont val="Calibri"/>
        <family val="2"/>
      </rPr>
      <t xml:space="preserve"> 
Elevation &lt;500 feet = 0.9 inch
Elevation 500-1,000 feet = 1.0 inch
Elevation 1,000-1,500 feet = 1.1 inch</t>
    </r>
  </si>
  <si>
    <r>
      <t xml:space="preserve">9 </t>
    </r>
    <r>
      <rPr>
        <sz val="12"/>
        <color theme="1"/>
        <rFont val="Calibri"/>
        <family val="2"/>
      </rPr>
      <t>Total Volume Reduction (ft</t>
    </r>
    <r>
      <rPr>
        <vertAlign val="superscript"/>
        <sz val="12"/>
        <color theme="1"/>
        <rFont val="Calibri"/>
        <family val="2"/>
      </rPr>
      <t>3</t>
    </r>
    <r>
      <rPr>
        <sz val="12"/>
        <color theme="1"/>
        <rFont val="Calibri"/>
        <family val="2"/>
      </rPr>
      <t>)</t>
    </r>
  </si>
  <si>
    <r>
      <t xml:space="preserve">10 </t>
    </r>
    <r>
      <rPr>
        <sz val="12"/>
        <color theme="1"/>
        <rFont val="Calibri"/>
        <family val="2"/>
      </rPr>
      <t>Effective Treated Impervious Area (ft</t>
    </r>
    <r>
      <rPr>
        <vertAlign val="superscript"/>
        <sz val="12"/>
        <color theme="1"/>
        <rFont val="Calibri"/>
        <family val="2"/>
      </rPr>
      <t>2</t>
    </r>
    <r>
      <rPr>
        <sz val="12"/>
        <color theme="1"/>
        <rFont val="Calibri"/>
        <family val="2"/>
      </rPr>
      <t>)</t>
    </r>
  </si>
  <si>
    <r>
      <t xml:space="preserve">1 </t>
    </r>
    <r>
      <rPr>
        <sz val="12"/>
        <rFont val="Calibri"/>
        <family val="2"/>
      </rPr>
      <t>Latitude</t>
    </r>
  </si>
  <si>
    <r>
      <rPr>
        <vertAlign val="superscript"/>
        <sz val="12"/>
        <rFont val="Calibri"/>
        <family val="2"/>
      </rPr>
      <t>4</t>
    </r>
    <r>
      <rPr>
        <sz val="12"/>
        <rFont val="Calibri"/>
        <family val="2"/>
      </rPr>
      <t>85th Percentile, 24 Hour Design Storm Depth (in):</t>
    </r>
  </si>
  <si>
    <r>
      <t xml:space="preserve">5 </t>
    </r>
    <r>
      <rPr>
        <sz val="12"/>
        <rFont val="Calibri"/>
        <family val="2"/>
      </rPr>
      <t>Receiving waters</t>
    </r>
  </si>
  <si>
    <r>
      <t>6</t>
    </r>
    <r>
      <rPr>
        <sz val="12"/>
        <rFont val="Calibri"/>
        <family val="2"/>
      </rPr>
      <t xml:space="preserve">303(d) listed pollutants of concern </t>
    </r>
  </si>
  <si>
    <r>
      <t xml:space="preserve">1 </t>
    </r>
    <r>
      <rPr>
        <sz val="12"/>
        <rFont val="Calibri"/>
        <family val="2"/>
      </rPr>
      <t>Drainage Area (ft</t>
    </r>
    <r>
      <rPr>
        <vertAlign val="superscript"/>
        <sz val="12"/>
        <rFont val="Calibri"/>
        <family val="2"/>
      </rPr>
      <t>2</t>
    </r>
    <r>
      <rPr>
        <sz val="12"/>
        <rFont val="Calibri"/>
        <family val="2"/>
      </rPr>
      <t xml:space="preserve">) 
</t>
    </r>
    <r>
      <rPr>
        <i/>
        <sz val="12"/>
        <rFont val="Calibri"/>
        <family val="2"/>
      </rPr>
      <t>Sum of all outlet level DMAs should equal total  project area.</t>
    </r>
  </si>
  <si>
    <r>
      <t xml:space="preserve">2 </t>
    </r>
    <r>
      <rPr>
        <sz val="12"/>
        <rFont val="Calibri"/>
        <family val="2"/>
      </rPr>
      <t>Impervious Area (ft</t>
    </r>
    <r>
      <rPr>
        <vertAlign val="superscript"/>
        <sz val="12"/>
        <rFont val="Calibri"/>
        <family val="2"/>
      </rPr>
      <t>2</t>
    </r>
    <r>
      <rPr>
        <sz val="12"/>
        <rFont val="Calibri"/>
        <family val="2"/>
      </rPr>
      <t xml:space="preserve">) </t>
    </r>
    <r>
      <rPr>
        <i/>
        <sz val="12"/>
        <rFont val="Calibri"/>
        <family val="2"/>
      </rPr>
      <t xml:space="preserve"> 
Sum of all outlet level DMAs should equal total project impervious area.</t>
    </r>
  </si>
  <si>
    <r>
      <t xml:space="preserve">3 </t>
    </r>
    <r>
      <rPr>
        <sz val="12"/>
        <rFont val="Calibri"/>
        <family val="2"/>
      </rPr>
      <t xml:space="preserve">Rainfall depth for 2yr storm with duration equal to response time (in)  
</t>
    </r>
    <r>
      <rPr>
        <i/>
        <sz val="12"/>
        <rFont val="Calibri"/>
        <family val="2"/>
      </rPr>
      <t>See Placer County SWMM Table 5-A-1 for elevation of site and duration equal to response time</t>
    </r>
  </si>
  <si>
    <r>
      <t xml:space="preserve">6 </t>
    </r>
    <r>
      <rPr>
        <sz val="12"/>
        <rFont val="Calibri"/>
        <family val="2"/>
      </rPr>
      <t xml:space="preserve">Peak runoff from DMAs (cfs)  </t>
    </r>
    <r>
      <rPr>
        <i/>
        <sz val="12"/>
        <rFont val="Calibri"/>
        <family val="2"/>
      </rPr>
      <t xml:space="preserve"> 
Q</t>
    </r>
    <r>
      <rPr>
        <i/>
        <vertAlign val="subscript"/>
        <sz val="12"/>
        <rFont val="Calibri"/>
        <family val="2"/>
      </rPr>
      <t>p</t>
    </r>
    <r>
      <rPr>
        <i/>
        <sz val="12"/>
        <rFont val="Calibri"/>
        <family val="2"/>
      </rPr>
      <t xml:space="preserve"> = Item 1 * Item 4 – Item 5 * (Item 1 - Item 2)</t>
    </r>
  </si>
  <si>
    <r>
      <t xml:space="preserve">1 </t>
    </r>
    <r>
      <rPr>
        <sz val="12"/>
        <rFont val="Calibri"/>
        <family val="2"/>
      </rPr>
      <t xml:space="preserve">Land cover and hydrologic condition
</t>
    </r>
    <r>
      <rPr>
        <i/>
        <sz val="12"/>
        <rFont val="Calibri"/>
        <family val="2"/>
      </rPr>
      <t>See NRCD TR-55 Manual Table 2-2 for types</t>
    </r>
  </si>
  <si>
    <r>
      <t xml:space="preserve">2 </t>
    </r>
    <r>
      <rPr>
        <sz val="12"/>
        <rFont val="Calibri"/>
        <family val="2"/>
      </rPr>
      <t xml:space="preserve">Hydrologic Soil Group
</t>
    </r>
    <r>
      <rPr>
        <i/>
        <sz val="12"/>
        <rFont val="Calibri"/>
        <family val="2"/>
      </rPr>
      <t>Refer to Section 3.1.1. or NRCS Web Soil Survey</t>
    </r>
  </si>
  <si>
    <r>
      <t xml:space="preserve">3 </t>
    </r>
    <r>
      <rPr>
        <sz val="12"/>
        <rFont val="Calibri"/>
        <family val="2"/>
      </rPr>
      <t>Drainage Area (A) (ft</t>
    </r>
    <r>
      <rPr>
        <vertAlign val="superscript"/>
        <sz val="12"/>
        <rFont val="Calibri"/>
        <family val="2"/>
      </rPr>
      <t>2</t>
    </r>
    <r>
      <rPr>
        <sz val="12"/>
        <rFont val="Calibri"/>
        <family val="2"/>
      </rPr>
      <t xml:space="preserve">) </t>
    </r>
  </si>
  <si>
    <r>
      <rPr>
        <vertAlign val="superscript"/>
        <sz val="12"/>
        <rFont val="Calibri"/>
        <family val="2"/>
        <scheme val="minor"/>
      </rPr>
      <t>4</t>
    </r>
    <r>
      <rPr>
        <sz val="12"/>
        <rFont val="Calibri"/>
        <family val="2"/>
        <scheme val="minor"/>
      </rPr>
      <t xml:space="preserve"> Curve Number (CN) </t>
    </r>
    <r>
      <rPr>
        <i/>
        <sz val="12"/>
        <rFont val="Calibri"/>
        <family val="2"/>
        <scheme val="minor"/>
      </rPr>
      <t>Use Items 1 and 2 to select curve number from NRCS TR-55 Manual Table 2-2</t>
    </r>
  </si>
  <si>
    <r>
      <t xml:space="preserve">5 </t>
    </r>
    <r>
      <rPr>
        <sz val="12"/>
        <rFont val="Calibri"/>
        <family val="2"/>
      </rPr>
      <t xml:space="preserve">Post-development soil storage capacity, S (in):  </t>
    </r>
    <r>
      <rPr>
        <i/>
        <sz val="12"/>
        <rFont val="Calibri"/>
        <family val="2"/>
      </rPr>
      <t xml:space="preserve">S = (1000 / Item 4) – 10   </t>
    </r>
  </si>
  <si>
    <r>
      <t xml:space="preserve">6 </t>
    </r>
    <r>
      <rPr>
        <sz val="12"/>
        <rFont val="Calibri"/>
        <family val="2"/>
      </rPr>
      <t xml:space="preserve">Precipitation for 2-yr, 24-hr storm (in)  
</t>
    </r>
    <r>
      <rPr>
        <i/>
        <sz val="12"/>
        <rFont val="Calibri"/>
        <family val="2"/>
      </rPr>
      <t>See Placer County SWMM Table 5-A-1 for elevation of site and 24-hr duration depths</t>
    </r>
  </si>
  <si>
    <r>
      <t xml:space="preserve">7 </t>
    </r>
    <r>
      <rPr>
        <sz val="12"/>
        <rFont val="Calibri"/>
        <family val="2"/>
      </rPr>
      <t>Post-developed runoff volume for 2-yr – 24-hour storm, V</t>
    </r>
    <r>
      <rPr>
        <vertAlign val="subscript"/>
        <sz val="12"/>
        <rFont val="Calibri"/>
        <family val="2"/>
      </rPr>
      <t>runoff</t>
    </r>
    <r>
      <rPr>
        <sz val="12"/>
        <rFont val="Calibri"/>
        <family val="2"/>
      </rPr>
      <t xml:space="preserve"> (ft</t>
    </r>
    <r>
      <rPr>
        <vertAlign val="superscript"/>
        <sz val="12"/>
        <rFont val="Calibri"/>
        <family val="2"/>
      </rPr>
      <t>3</t>
    </r>
    <r>
      <rPr>
        <sz val="12"/>
        <rFont val="Calibri"/>
        <family val="2"/>
      </rPr>
      <t xml:space="preserve">): 
</t>
    </r>
    <r>
      <rPr>
        <i/>
        <sz val="12"/>
        <rFont val="Calibri"/>
        <family val="2"/>
      </rPr>
      <t>V</t>
    </r>
    <r>
      <rPr>
        <i/>
        <vertAlign val="subscript"/>
        <sz val="12"/>
        <rFont val="Calibri"/>
        <family val="2"/>
      </rPr>
      <t>runoff</t>
    </r>
    <r>
      <rPr>
        <i/>
        <sz val="12"/>
        <rFont val="Calibri"/>
        <family val="2"/>
      </rPr>
      <t xml:space="preserve"> = Item 3 * (1 / 12) * [(Item 6 – 0.2 * Item 5)^2 / (Item 6 + 0.8 * Item 5)]</t>
    </r>
  </si>
  <si>
    <r>
      <t xml:space="preserve">8 </t>
    </r>
    <r>
      <rPr>
        <sz val="12"/>
        <rFont val="Calibri"/>
        <family val="2"/>
      </rPr>
      <t>Attenuation Factor, q</t>
    </r>
    <r>
      <rPr>
        <vertAlign val="subscript"/>
        <sz val="12"/>
        <rFont val="Calibri"/>
        <family val="2"/>
      </rPr>
      <t>out/in</t>
    </r>
    <r>
      <rPr>
        <sz val="12"/>
        <rFont val="Calibri"/>
        <family val="2"/>
      </rPr>
      <t xml:space="preserve"> (ratio of target outflow rate to peak inflow rate):
</t>
    </r>
    <r>
      <rPr>
        <i/>
        <sz val="12"/>
        <rFont val="Calibri"/>
        <family val="2"/>
      </rPr>
      <t>q</t>
    </r>
    <r>
      <rPr>
        <i/>
        <vertAlign val="subscript"/>
        <sz val="12"/>
        <rFont val="Calibri"/>
        <family val="2"/>
      </rPr>
      <t>out/in</t>
    </r>
    <r>
      <rPr>
        <i/>
        <sz val="12"/>
        <rFont val="Calibri"/>
        <family val="2"/>
      </rPr>
      <t xml:space="preserve"> = Form 4-2 Item 6 Pre-Construction / Form 4-2 Item 6 Post-Construction</t>
    </r>
  </si>
  <si>
    <r>
      <rPr>
        <vertAlign val="superscript"/>
        <sz val="12"/>
        <rFont val="Calibri"/>
        <family val="2"/>
        <scheme val="minor"/>
      </rPr>
      <t>9</t>
    </r>
    <r>
      <rPr>
        <sz val="12"/>
        <rFont val="Calibri"/>
        <family val="2"/>
        <scheme val="minor"/>
      </rPr>
      <t xml:space="preserve"> Equalization Factor, Vs/Vr (ratio of storage capacity to runoff volume)    
</t>
    </r>
    <r>
      <rPr>
        <i/>
        <sz val="12"/>
        <rFont val="Calibri"/>
        <family val="2"/>
        <scheme val="minor"/>
      </rPr>
      <t>Vs/Vr obtained using Item 8 and nomograph in Figure 6-1 of NRCS TR-55 Manual for Rainfall Type IA</t>
    </r>
  </si>
  <si>
    <r>
      <t xml:space="preserve">10 </t>
    </r>
    <r>
      <rPr>
        <sz val="12"/>
        <rFont val="Calibri"/>
        <family val="2"/>
      </rPr>
      <t>Runoff detention capacity to achieve hydromodification management criteria (ft</t>
    </r>
    <r>
      <rPr>
        <vertAlign val="superscript"/>
        <sz val="12"/>
        <rFont val="Calibri"/>
        <family val="2"/>
      </rPr>
      <t>3</t>
    </r>
    <r>
      <rPr>
        <sz val="12"/>
        <rFont val="Calibri"/>
        <family val="2"/>
      </rPr>
      <t xml:space="preserve">)  </t>
    </r>
    <r>
      <rPr>
        <i/>
        <sz val="12"/>
        <rFont val="Calibri"/>
        <family val="2"/>
      </rPr>
      <t>D</t>
    </r>
    <r>
      <rPr>
        <i/>
        <vertAlign val="subscript"/>
        <sz val="12"/>
        <rFont val="Calibri"/>
        <family val="2"/>
      </rPr>
      <t>hydromod</t>
    </r>
    <r>
      <rPr>
        <i/>
        <sz val="12"/>
        <rFont val="Calibri"/>
        <family val="2"/>
      </rPr>
      <t xml:space="preserve"> = Item 7 * Item 9</t>
    </r>
    <r>
      <rPr>
        <sz val="12"/>
        <rFont val="Calibri"/>
        <family val="2"/>
      </rPr>
      <t xml:space="preserve"> </t>
    </r>
  </si>
  <si>
    <r>
      <t xml:space="preserve">12  </t>
    </r>
    <r>
      <rPr>
        <sz val="12"/>
        <rFont val="Calibri"/>
        <family val="2"/>
      </rPr>
      <t>Bioretention</t>
    </r>
    <r>
      <rPr>
        <vertAlign val="superscript"/>
        <sz val="12"/>
        <rFont val="Calibri"/>
        <family val="2"/>
      </rPr>
      <t xml:space="preserve">  </t>
    </r>
    <r>
      <rPr>
        <sz val="12"/>
        <rFont val="Calibri"/>
        <family val="2"/>
      </rPr>
      <t xml:space="preserve">Volume (ft3):  </t>
    </r>
    <r>
      <rPr>
        <i/>
        <sz val="12"/>
        <rFont val="Calibri"/>
        <family val="2"/>
      </rPr>
      <t>Sum of Item 12 in Form 3-8 for all bioretention measures in this DMA.</t>
    </r>
  </si>
  <si>
    <t>Maximum Ponding Depth</t>
  </si>
  <si>
    <t>Soil/Media Depth</t>
  </si>
  <si>
    <t>Soil/Media porosity</t>
  </si>
  <si>
    <t>Gravel Depth</t>
  </si>
  <si>
    <t>Gravel porosity</t>
  </si>
  <si>
    <t>Detention Volume</t>
  </si>
  <si>
    <r>
      <t xml:space="preserve">14 </t>
    </r>
    <r>
      <rPr>
        <sz val="12"/>
        <rFont val="Calibri"/>
        <family val="2"/>
      </rPr>
      <t xml:space="preserve"> Supplemental Detention Volume (ft</t>
    </r>
    <r>
      <rPr>
        <vertAlign val="superscript"/>
        <sz val="12"/>
        <rFont val="Calibri"/>
        <family val="2"/>
      </rPr>
      <t>3</t>
    </r>
    <r>
      <rPr>
        <sz val="12"/>
        <rFont val="Calibri"/>
        <family val="2"/>
      </rPr>
      <t>):  </t>
    </r>
  </si>
  <si>
    <t>City, State, Zip Code</t>
  </si>
  <si>
    <t>Insert Title</t>
  </si>
  <si>
    <t>Insert Company Name</t>
  </si>
  <si>
    <t>Insert Telephone No.</t>
  </si>
  <si>
    <t>Brief Description of Project:</t>
  </si>
  <si>
    <r>
      <t xml:space="preserve">1 </t>
    </r>
    <r>
      <rPr>
        <sz val="12"/>
        <color theme="1"/>
        <rFont val="Calibri"/>
        <family val="2"/>
      </rPr>
      <t>Project Site Elevation (ft. above seal level)</t>
    </r>
  </si>
  <si>
    <t>Example only
Modify for project specific SWQP 
Use separate sheet if necessary</t>
  </si>
  <si>
    <r>
      <rPr>
        <vertAlign val="superscript"/>
        <sz val="16"/>
        <color theme="1"/>
        <rFont val="Calibri"/>
        <family val="2"/>
      </rPr>
      <t>1</t>
    </r>
    <r>
      <rPr>
        <sz val="16"/>
        <color theme="1"/>
        <rFont val="Calibri"/>
        <family val="2"/>
      </rPr>
      <t>Total impervious area requiring treatment</t>
    </r>
  </si>
  <si>
    <r>
      <t>3</t>
    </r>
    <r>
      <rPr>
        <sz val="16"/>
        <color theme="1"/>
        <rFont val="Calibri"/>
        <family val="2"/>
      </rPr>
      <t>Additional pervious area draining to BMP (ft</t>
    </r>
    <r>
      <rPr>
        <vertAlign val="superscript"/>
        <sz val="16"/>
        <color theme="1"/>
        <rFont val="Calibri"/>
        <family val="2"/>
      </rPr>
      <t>2</t>
    </r>
    <r>
      <rPr>
        <sz val="16"/>
        <color theme="1"/>
        <rFont val="Calibri"/>
        <family val="2"/>
      </rPr>
      <t>)</t>
    </r>
  </si>
  <si>
    <r>
      <t>4</t>
    </r>
    <r>
      <rPr>
        <sz val="16"/>
        <color theme="1"/>
        <rFont val="Calibri"/>
        <family val="2"/>
      </rPr>
      <t xml:space="preserve"> Composite DMA Runoff Coefficient (Rc) 
</t>
    </r>
    <r>
      <rPr>
        <i/>
        <sz val="16"/>
        <color theme="1"/>
        <rFont val="Calibri"/>
        <family val="2"/>
      </rPr>
      <t>Enter area weighted composite runoff coefficient representing entire DMA</t>
    </r>
  </si>
  <si>
    <t>DMA ID No.</t>
  </si>
  <si>
    <r>
      <t>3</t>
    </r>
    <r>
      <rPr>
        <sz val="12"/>
        <rFont val="Calibri"/>
        <family val="2"/>
      </rPr>
      <t xml:space="preserve">Manning’s roughness coefficient for overland flow surface 
</t>
    </r>
    <r>
      <rPr>
        <i/>
        <sz val="12"/>
        <rFont val="Calibri"/>
        <family val="2"/>
      </rPr>
      <t>See Table 5-5 of the Placer County SWMM</t>
    </r>
  </si>
  <si>
    <r>
      <t>2</t>
    </r>
    <r>
      <rPr>
        <sz val="12"/>
        <rFont val="Calibri"/>
        <family val="2"/>
      </rPr>
      <t xml:space="preserve">Slope of overland flow path (ft/ft) </t>
    </r>
  </si>
  <si>
    <r>
      <t>1</t>
    </r>
    <r>
      <rPr>
        <sz val="12"/>
        <rFont val="Calibri"/>
        <family val="2"/>
      </rPr>
      <t xml:space="preserve">Length of longest overland flow path 
</t>
    </r>
    <r>
      <rPr>
        <i/>
        <sz val="12"/>
        <rFont val="Calibri"/>
        <family val="2"/>
      </rPr>
      <t>Not to exceed 100 ft</t>
    </r>
  </si>
  <si>
    <r>
      <t>5</t>
    </r>
    <r>
      <rPr>
        <sz val="12"/>
        <rFont val="Calibri"/>
        <family val="2"/>
      </rPr>
      <t xml:space="preserve">Hydrologic Soil Group </t>
    </r>
    <r>
      <rPr>
        <i/>
        <sz val="12"/>
        <rFont val="Calibri"/>
        <family val="2"/>
      </rPr>
      <t>Refer to Section 3.1.1. or NRCS Web Soil Survey</t>
    </r>
  </si>
  <si>
    <r>
      <t>6</t>
    </r>
    <r>
      <rPr>
        <sz val="12"/>
        <rFont val="Calibri"/>
        <family val="2"/>
      </rPr>
      <t xml:space="preserve">Current Land Cover Type(s)  </t>
    </r>
    <r>
      <rPr>
        <i/>
        <sz val="12"/>
        <rFont val="Calibri"/>
        <family val="2"/>
      </rPr>
      <t>Select from categories shown in Table 5-3 of the SWMM</t>
    </r>
  </si>
  <si>
    <r>
      <t>7</t>
    </r>
    <r>
      <rPr>
        <sz val="12"/>
        <rFont val="Calibri"/>
        <family val="2"/>
      </rPr>
      <t xml:space="preserve">Pervious Area Condition:
</t>
    </r>
    <r>
      <rPr>
        <i/>
        <sz val="12"/>
        <rFont val="Calibri"/>
        <family val="2"/>
      </rPr>
      <t>Based on the extent of vegetated cover
Good &gt;75%; Fair 50-75%; Poor  &lt;50%
Attach photos of site to support rating</t>
    </r>
  </si>
  <si>
    <r>
      <t>8</t>
    </r>
    <r>
      <rPr>
        <sz val="12"/>
        <rFont val="Calibri"/>
        <family val="2"/>
      </rPr>
      <t xml:space="preserve">Infiltration Rate (in/hr)
</t>
    </r>
    <r>
      <rPr>
        <i/>
        <sz val="12"/>
        <rFont val="Calibri"/>
        <family val="2"/>
      </rPr>
      <t>Refer to Table 5-3 of the SWMM using Items 3, 4, and 5 above or obtain site specific field measurements (See Section 3.1.1)</t>
    </r>
  </si>
  <si>
    <r>
      <t>9</t>
    </r>
    <r>
      <rPr>
        <sz val="12"/>
        <rFont val="Calibri"/>
        <family val="2"/>
      </rPr>
      <t>Length of collector flow (ft)</t>
    </r>
  </si>
  <si>
    <r>
      <t>10</t>
    </r>
    <r>
      <rPr>
        <sz val="12"/>
        <rFont val="Calibri"/>
        <family val="2"/>
      </rPr>
      <t>Cross-sectional area of collector flow facility (ft</t>
    </r>
    <r>
      <rPr>
        <vertAlign val="superscript"/>
        <sz val="12"/>
        <rFont val="Calibri"/>
        <family val="2"/>
      </rPr>
      <t>2</t>
    </r>
    <r>
      <rPr>
        <sz val="12"/>
        <rFont val="Calibri"/>
        <family val="2"/>
      </rPr>
      <t>)</t>
    </r>
  </si>
  <si>
    <r>
      <t>11</t>
    </r>
    <r>
      <rPr>
        <sz val="12"/>
        <rFont val="Calibri"/>
        <family val="2"/>
      </rPr>
      <t>Wetted perimeter of collector flow facility  (ft)</t>
    </r>
  </si>
  <si>
    <r>
      <t>12</t>
    </r>
    <r>
      <rPr>
        <sz val="12"/>
        <rFont val="Calibri"/>
        <family val="2"/>
      </rPr>
      <t>Manning’s roughness of collector flow facility</t>
    </r>
  </si>
  <si>
    <r>
      <t>13</t>
    </r>
    <r>
      <rPr>
        <sz val="12"/>
        <rFont val="Calibri"/>
        <family val="2"/>
      </rPr>
      <t xml:space="preserve">Slope of collector flow facility  (ft/ft) </t>
    </r>
  </si>
  <si>
    <r>
      <rPr>
        <b/>
        <vertAlign val="superscript"/>
        <sz val="12"/>
        <rFont val="Calibri"/>
        <family val="2"/>
      </rPr>
      <t>1</t>
    </r>
    <r>
      <rPr>
        <b/>
        <sz val="12"/>
        <rFont val="Calibri"/>
        <family val="2"/>
      </rPr>
      <t xml:space="preserve">DMA ID No.
</t>
    </r>
    <r>
      <rPr>
        <i/>
        <sz val="12"/>
        <rFont val="Calibri"/>
        <family val="2"/>
      </rPr>
      <t>If combining multiple DMAs from Form 3-5, enter a new unique DMA ID No.</t>
    </r>
  </si>
  <si>
    <r>
      <t>3</t>
    </r>
    <r>
      <rPr>
        <sz val="12"/>
        <rFont val="Calibri"/>
        <family val="2"/>
      </rPr>
      <t xml:space="preserve">Surface Loading Rate </t>
    </r>
    <r>
      <rPr>
        <i/>
        <sz val="12"/>
        <rFont val="Calibri"/>
        <family val="2"/>
      </rPr>
      <t>Maximum  5.0 in/hr</t>
    </r>
  </si>
  <si>
    <r>
      <t>4</t>
    </r>
    <r>
      <rPr>
        <sz val="12"/>
        <rFont val="Calibri"/>
        <family val="2"/>
      </rPr>
      <t xml:space="preserve">Maximum Ponding Depth (ft) 
</t>
    </r>
    <r>
      <rPr>
        <i/>
        <sz val="12"/>
        <rFont val="Calibri"/>
        <family val="2"/>
      </rPr>
      <t>BMP Specific, see BMP design details</t>
    </r>
  </si>
  <si>
    <r>
      <t>6</t>
    </r>
    <r>
      <rPr>
        <sz val="12"/>
        <rFont val="Calibri"/>
        <family val="2"/>
      </rPr>
      <t>Soil/Media Depth (ft)</t>
    </r>
  </si>
  <si>
    <r>
      <t>7</t>
    </r>
    <r>
      <rPr>
        <sz val="12"/>
        <rFont val="Calibri"/>
        <family val="2"/>
      </rPr>
      <t>Soil/Media porosity</t>
    </r>
  </si>
  <si>
    <r>
      <t>8</t>
    </r>
    <r>
      <rPr>
        <sz val="12"/>
        <rFont val="Calibri"/>
        <family val="2"/>
      </rPr>
      <t>Gravel Depth (ft)</t>
    </r>
  </si>
  <si>
    <r>
      <t>9</t>
    </r>
    <r>
      <rPr>
        <sz val="12"/>
        <rFont val="Calibri"/>
        <family val="2"/>
      </rPr>
      <t>Gravel porosity</t>
    </r>
  </si>
  <si>
    <r>
      <rPr>
        <b/>
        <vertAlign val="superscript"/>
        <sz val="12"/>
        <color theme="1"/>
        <rFont val="Calibri"/>
        <family val="2"/>
        <scheme val="minor"/>
      </rPr>
      <t>1</t>
    </r>
    <r>
      <rPr>
        <b/>
        <sz val="12"/>
        <color theme="1"/>
        <rFont val="Calibri"/>
        <family val="2"/>
        <scheme val="minor"/>
      </rPr>
      <t>DMA ID No.</t>
    </r>
  </si>
  <si>
    <r>
      <rPr>
        <vertAlign val="superscript"/>
        <sz val="12"/>
        <rFont val="Calibri"/>
        <family val="2"/>
        <scheme val="minor"/>
      </rPr>
      <t>7</t>
    </r>
    <r>
      <rPr>
        <sz val="12"/>
        <rFont val="Calibri"/>
        <family val="2"/>
      </rPr>
      <t xml:space="preserve">Is Project going to be phased? 
</t>
    </r>
    <r>
      <rPr>
        <i/>
        <sz val="12"/>
        <rFont val="Calibri"/>
        <family val="2"/>
      </rPr>
      <t>If yes, ensure that the SWQP evaluates each phase with distinct DMAs, requiring LID BMPs to address runoff at time of completion.</t>
    </r>
    <r>
      <rPr>
        <sz val="12"/>
        <rFont val="Calibri"/>
        <family val="2"/>
      </rPr>
      <t xml:space="preserve">   </t>
    </r>
  </si>
  <si>
    <r>
      <rPr>
        <vertAlign val="superscript"/>
        <sz val="12"/>
        <rFont val="Calibri"/>
        <family val="2"/>
      </rPr>
      <t>8</t>
    </r>
    <r>
      <rPr>
        <i/>
        <sz val="12"/>
        <rFont val="Calibri"/>
        <family val="2"/>
      </rPr>
      <t>Use this form to show a conceptual schematic depicting DMAs and conveyance features connecting DMAs to the site outlet(s). An example is provided below that can be modified for the proposed project or a drawing clearly showing DMAs and flow routing may be attached.</t>
    </r>
  </si>
  <si>
    <r>
      <t>15</t>
    </r>
    <r>
      <rPr>
        <sz val="12"/>
        <rFont val="Calibri"/>
        <family val="2"/>
      </rPr>
      <t xml:space="preserve">Collector flow facility response time (min)
</t>
    </r>
    <r>
      <rPr>
        <i/>
        <sz val="12"/>
        <rFont val="Calibri"/>
        <family val="2"/>
      </rPr>
      <t>T</t>
    </r>
    <r>
      <rPr>
        <i/>
        <vertAlign val="subscript"/>
        <sz val="12"/>
        <rFont val="Calibri"/>
        <family val="2"/>
      </rPr>
      <t>c</t>
    </r>
    <r>
      <rPr>
        <i/>
        <sz val="12"/>
        <rFont val="Calibri"/>
        <family val="2"/>
      </rPr>
      <t xml:space="preserve"> = Item 9 /(Item 14 * 60)</t>
    </r>
  </si>
  <si>
    <r>
      <t>16</t>
    </r>
    <r>
      <rPr>
        <sz val="12"/>
        <rFont val="Calibri"/>
        <family val="2"/>
      </rPr>
      <t>Total runoff response time or T</t>
    </r>
    <r>
      <rPr>
        <vertAlign val="subscript"/>
        <sz val="12"/>
        <rFont val="Calibri"/>
        <family val="2"/>
      </rPr>
      <t>t</t>
    </r>
    <r>
      <rPr>
        <sz val="12"/>
        <rFont val="Calibri"/>
        <family val="2"/>
      </rPr>
      <t xml:space="preserve"> (min) 
</t>
    </r>
    <r>
      <rPr>
        <i/>
        <sz val="12"/>
        <rFont val="Calibri"/>
        <family val="2"/>
      </rPr>
      <t>T</t>
    </r>
    <r>
      <rPr>
        <i/>
        <vertAlign val="subscript"/>
        <sz val="12"/>
        <rFont val="Calibri"/>
        <family val="2"/>
      </rPr>
      <t>t</t>
    </r>
    <r>
      <rPr>
        <i/>
        <sz val="12"/>
        <rFont val="Calibri"/>
        <family val="2"/>
      </rPr>
      <t xml:space="preserve"> = Item 4 + Item 15</t>
    </r>
  </si>
  <si>
    <r>
      <t xml:space="preserve">5 </t>
    </r>
    <r>
      <rPr>
        <sz val="12"/>
        <rFont val="Calibri"/>
        <family val="2"/>
      </rPr>
      <t xml:space="preserve">Infiltration factor (cfs/acre)  </t>
    </r>
    <r>
      <rPr>
        <i/>
        <sz val="12"/>
        <rFont val="Calibri"/>
        <family val="2"/>
      </rPr>
      <t xml:space="preserve"> 
F</t>
    </r>
    <r>
      <rPr>
        <i/>
        <vertAlign val="subscript"/>
        <sz val="12"/>
        <rFont val="Calibri"/>
        <family val="2"/>
      </rPr>
      <t>i</t>
    </r>
    <r>
      <rPr>
        <i/>
        <sz val="12"/>
        <rFont val="Calibri"/>
        <family val="2"/>
      </rPr>
      <t xml:space="preserve"> =  Form 4-1 Item 8 * (1 + 1 /(1.3 + 0.0005 * Form 3-1 Item 3)) </t>
    </r>
  </si>
  <si>
    <r>
      <t xml:space="preserve">15  </t>
    </r>
    <r>
      <rPr>
        <sz val="12"/>
        <rFont val="Calibri"/>
        <family val="2"/>
      </rPr>
      <t>Combined Detention Volume in this DMA</t>
    </r>
    <r>
      <rPr>
        <vertAlign val="superscript"/>
        <sz val="12"/>
        <rFont val="Calibri"/>
        <family val="2"/>
      </rPr>
      <t xml:space="preserve"> </t>
    </r>
    <r>
      <rPr>
        <sz val="12"/>
        <rFont val="Calibri"/>
        <family val="2"/>
      </rPr>
      <t>(ft</t>
    </r>
    <r>
      <rPr>
        <vertAlign val="superscript"/>
        <sz val="12"/>
        <rFont val="Calibri"/>
        <family val="2"/>
      </rPr>
      <t>3</t>
    </r>
    <r>
      <rPr>
        <sz val="12"/>
        <rFont val="Calibri"/>
        <family val="2"/>
      </rPr>
      <t>):  </t>
    </r>
    <r>
      <rPr>
        <i/>
        <sz val="12"/>
        <rFont val="Calibri"/>
        <family val="2"/>
      </rPr>
      <t>Sum of Items 11 through 14</t>
    </r>
  </si>
  <si>
    <r>
      <rPr>
        <vertAlign val="superscript"/>
        <sz val="12"/>
        <color theme="1"/>
        <rFont val="Calibri"/>
        <family val="2"/>
        <scheme val="minor"/>
      </rPr>
      <t>10</t>
    </r>
    <r>
      <rPr>
        <b/>
        <sz val="12"/>
        <color theme="1"/>
        <rFont val="Calibri"/>
        <family val="2"/>
        <scheme val="minor"/>
      </rPr>
      <t xml:space="preserve">Regulated </t>
    </r>
    <r>
      <rPr>
        <b/>
        <sz val="12"/>
        <color rgb="FF000000"/>
        <rFont val="Calibri"/>
        <family val="2"/>
      </rPr>
      <t>Hydromodification Management Project</t>
    </r>
    <r>
      <rPr>
        <sz val="12"/>
        <color rgb="FF000000"/>
        <rFont val="Calibri"/>
        <family val="2"/>
      </rPr>
      <t xml:space="preserve"> – Regulated projects that create and/or replace 1 acre or more</t>
    </r>
    <r>
      <rPr>
        <vertAlign val="superscript"/>
        <sz val="12"/>
        <color rgb="FF000000"/>
        <rFont val="Calibri"/>
        <family val="2"/>
      </rPr>
      <t xml:space="preserve"> </t>
    </r>
    <r>
      <rPr>
        <sz val="12"/>
        <color rgb="FF000000"/>
        <rFont val="Calibri"/>
        <family val="2"/>
      </rPr>
      <t>of impervious surface. A project that does not increase impervious surface area over the pre-project condition is not a hydromodification management project.</t>
    </r>
  </si>
  <si>
    <r>
      <t xml:space="preserve">Site coordinates:
</t>
    </r>
    <r>
      <rPr>
        <i/>
        <sz val="12"/>
        <rFont val="Calibri"/>
        <family val="2"/>
      </rPr>
      <t>Take GPS measurement at    approximate center of site</t>
    </r>
  </si>
  <si>
    <t xml:space="preserve">Form 3-2 Site Assessment and Layout Documentation </t>
  </si>
  <si>
    <r>
      <t>Form 3-3 Source Control Measures</t>
    </r>
    <r>
      <rPr>
        <b/>
        <sz val="12"/>
        <color theme="1"/>
        <rFont val="Calibri"/>
        <family val="2"/>
      </rPr>
      <t xml:space="preserve"> </t>
    </r>
  </si>
  <si>
    <t xml:space="preserve">Form 3-4  Runoff Reduction Calculator for Site Design Measures on Regulated Projects </t>
  </si>
  <si>
    <t>Form 3-5 Computation of Water Quality Design Criteria for Stormwater Treatment and Baseline Hydromodification Measures</t>
  </si>
  <si>
    <t xml:space="preserve">Form 3-6  Volume-Based Infiltrating Bioretention Measures </t>
  </si>
  <si>
    <t>Form 3-7 Flow-Through Planters, Tree Box and Media Filters</t>
  </si>
  <si>
    <r>
      <t>10</t>
    </r>
    <r>
      <rPr>
        <sz val="12"/>
        <rFont val="Calibri"/>
        <family val="2"/>
      </rPr>
      <t>Detention Volume (ft</t>
    </r>
    <r>
      <rPr>
        <vertAlign val="superscript"/>
        <sz val="12"/>
        <rFont val="Calibri"/>
        <family val="2"/>
      </rPr>
      <t>3</t>
    </r>
    <r>
      <rPr>
        <sz val="12"/>
        <rFont val="Calibri"/>
        <family val="2"/>
      </rPr>
      <t xml:space="preserve">)
</t>
    </r>
    <r>
      <rPr>
        <i/>
        <sz val="12"/>
        <rFont val="Calibri"/>
        <family val="2"/>
      </rPr>
      <t>Vd = Item 5 * [Item4 + (Item 6 * Item 7) + (Item 8 * Item 9) + (3* (Item 3 / 12))]</t>
    </r>
  </si>
  <si>
    <r>
      <t xml:space="preserve">Form 4-1 Peak Runoff Response Time 
</t>
    </r>
    <r>
      <rPr>
        <b/>
        <sz val="12"/>
        <color theme="1"/>
        <rFont val="Calibri"/>
        <family val="2"/>
      </rPr>
      <t>(Complete Section 4 forms for Regulated Hydromodification Projects only)</t>
    </r>
  </si>
  <si>
    <t xml:space="preserve">Following is a summary of all BMPs included in the Project design. This checklist must be included on the cover sheet of the Improvement Plans for all Regulated Projects. </t>
  </si>
  <si>
    <t>Proprietary Device Flow Rate</t>
  </si>
  <si>
    <r>
      <t>1</t>
    </r>
    <r>
      <rPr>
        <b/>
        <sz val="12"/>
        <color rgb="FF000000"/>
        <rFont val="Calibri"/>
        <family val="2"/>
      </rPr>
      <t>Small Project</t>
    </r>
    <r>
      <rPr>
        <sz val="12"/>
        <color rgb="FF000000"/>
        <rFont val="Calibri"/>
        <family val="2"/>
      </rPr>
      <t xml:space="preserve"> – All projects, except LUPs, that create and/or replace between 2,500-5,000 ft</t>
    </r>
    <r>
      <rPr>
        <vertAlign val="superscript"/>
        <sz val="12"/>
        <color rgb="FF000000"/>
        <rFont val="Calibri"/>
        <family val="2"/>
      </rPr>
      <t>2</t>
    </r>
    <r>
      <rPr>
        <sz val="12"/>
        <color rgb="FF000000"/>
        <rFont val="Calibri"/>
        <family val="2"/>
      </rPr>
      <t xml:space="preserve"> of impervious surface or detached single family homes that create and/or replace 2,500 ft</t>
    </r>
    <r>
      <rPr>
        <vertAlign val="superscript"/>
        <sz val="12"/>
        <color rgb="FF000000"/>
        <rFont val="Calibri"/>
        <family val="2"/>
      </rPr>
      <t xml:space="preserve">2 </t>
    </r>
    <r>
      <rPr>
        <sz val="12"/>
        <color rgb="FF000000"/>
        <rFont val="Calibri"/>
        <family val="2"/>
      </rPr>
      <t xml:space="preserve">or more of impervious surface and are not part of a larger plan of development. </t>
    </r>
  </si>
  <si>
    <t>www.waterboards.ca.gov/water_issues/programs/water_quality_assessment/#impaired</t>
  </si>
  <si>
    <r>
      <t xml:space="preserve">6 </t>
    </r>
    <r>
      <rPr>
        <sz val="16"/>
        <rFont val="Calibri"/>
        <family val="2"/>
      </rPr>
      <t xml:space="preserve">Water Quality Flow (WQF) (cfs) 
</t>
    </r>
    <r>
      <rPr>
        <i/>
        <sz val="16"/>
        <rFont val="Calibri"/>
        <family val="2"/>
      </rPr>
      <t>WQF = 1/43,200 * [0.2* (Item 2 + Item 3) * Item4]</t>
    </r>
  </si>
  <si>
    <r>
      <t xml:space="preserve">5 </t>
    </r>
    <r>
      <rPr>
        <sz val="16"/>
        <rFont val="Calibri"/>
        <family val="2"/>
      </rPr>
      <t>Water Quality Volume (WQV) (ft</t>
    </r>
    <r>
      <rPr>
        <vertAlign val="superscript"/>
        <sz val="16"/>
        <rFont val="Calibri"/>
        <family val="2"/>
      </rPr>
      <t>3</t>
    </r>
    <r>
      <rPr>
        <sz val="16"/>
        <rFont val="Calibri"/>
        <family val="2"/>
      </rPr>
      <t xml:space="preserve">)  
</t>
    </r>
    <r>
      <rPr>
        <i/>
        <sz val="16"/>
        <rFont val="Calibri"/>
        <family val="2"/>
      </rPr>
      <t>WQV = 1/12 * [Item 2 + Item 3) *Item 4] * Unit WQV</t>
    </r>
  </si>
  <si>
    <r>
      <t>2</t>
    </r>
    <r>
      <rPr>
        <sz val="16"/>
        <color theme="1"/>
        <rFont val="Calibri"/>
        <family val="2"/>
      </rPr>
      <t xml:space="preserve"> Impervious area untreated by Site Design Measures (ft</t>
    </r>
    <r>
      <rPr>
        <vertAlign val="superscript"/>
        <sz val="16"/>
        <color theme="1"/>
        <rFont val="Calibri"/>
        <family val="2"/>
      </rPr>
      <t>2</t>
    </r>
    <r>
      <rPr>
        <sz val="16"/>
        <color theme="1"/>
        <rFont val="Calibri"/>
        <family val="2"/>
      </rPr>
      <t xml:space="preserve">)
</t>
    </r>
    <r>
      <rPr>
        <i/>
        <sz val="16"/>
        <rFont val="Calibri"/>
        <family val="2"/>
      </rPr>
      <t>Item 1 – Form 3-4 Item 11</t>
    </r>
  </si>
  <si>
    <r>
      <t>14</t>
    </r>
    <r>
      <rPr>
        <sz val="12"/>
        <rFont val="Calibri"/>
        <family val="2"/>
      </rPr>
      <t xml:space="preserve">Channel flow velocity (ft/sec) 
</t>
    </r>
    <r>
      <rPr>
        <i/>
        <sz val="12"/>
        <rFont val="Calibri"/>
        <family val="2"/>
      </rPr>
      <t>V = (1.49 / Item 12) * (Item 10/Item 11)</t>
    </r>
    <r>
      <rPr>
        <i/>
        <vertAlign val="superscript"/>
        <sz val="12"/>
        <rFont val="Calibri"/>
        <family val="2"/>
      </rPr>
      <t xml:space="preserve">^0.67 </t>
    </r>
    <r>
      <rPr>
        <i/>
        <sz val="12"/>
        <rFont val="Calibri"/>
        <family val="2"/>
      </rPr>
      <t>* (Item 13)</t>
    </r>
    <r>
      <rPr>
        <i/>
        <vertAlign val="superscript"/>
        <sz val="12"/>
        <rFont val="Calibri"/>
        <family val="2"/>
      </rPr>
      <t>^0.5</t>
    </r>
  </si>
  <si>
    <r>
      <t xml:space="preserve">13  </t>
    </r>
    <r>
      <rPr>
        <sz val="12"/>
        <rFont val="Calibri"/>
        <family val="2"/>
      </rPr>
      <t>Flow-Through Detention</t>
    </r>
    <r>
      <rPr>
        <vertAlign val="superscript"/>
        <sz val="12"/>
        <rFont val="Calibri"/>
        <family val="2"/>
      </rPr>
      <t xml:space="preserve">  </t>
    </r>
    <r>
      <rPr>
        <sz val="12"/>
        <rFont val="Calibri"/>
        <family val="2"/>
      </rPr>
      <t xml:space="preserve">Volume (ft3):  </t>
    </r>
    <r>
      <rPr>
        <i/>
        <sz val="12"/>
        <rFont val="Calibri"/>
        <family val="2"/>
      </rPr>
      <t>Sum of Item 10 in Form 3-7 for all flow-through facilities in this DMA.</t>
    </r>
  </si>
  <si>
    <t xml:space="preserve">depth of gravel storage layer </t>
  </si>
  <si>
    <t>number of new evergreen trees</t>
  </si>
  <si>
    <t>number of new deciduous trees</t>
  </si>
  <si>
    <r>
      <t>V</t>
    </r>
    <r>
      <rPr>
        <vertAlign val="subscript"/>
        <sz val="12"/>
        <color theme="1"/>
        <rFont val="Calibri"/>
        <family val="2"/>
      </rPr>
      <t>85</t>
    </r>
    <r>
      <rPr>
        <sz val="12"/>
        <color theme="1"/>
        <rFont val="Calibri"/>
        <family val="2"/>
      </rPr>
      <t xml:space="preserve"> (in)</t>
    </r>
  </si>
  <si>
    <t>runoff volume from 85th percentile, 
24-hour storm</t>
  </si>
  <si>
    <t>Canopy area of existing trees to remain on the property</t>
  </si>
  <si>
    <t>canopy area of existing trees to remain on the property</t>
  </si>
  <si>
    <r>
      <t>3</t>
    </r>
    <r>
      <rPr>
        <sz val="12"/>
        <rFont val="Calibri"/>
        <family val="2"/>
      </rPr>
      <t xml:space="preserve">Surface Loading Rate </t>
    </r>
    <r>
      <rPr>
        <i/>
        <sz val="12"/>
        <rFont val="Calibri"/>
        <family val="2"/>
      </rPr>
      <t>Maximum 5.0 in/hr</t>
    </r>
  </si>
  <si>
    <r>
      <t xml:space="preserve">12 </t>
    </r>
    <r>
      <rPr>
        <sz val="12"/>
        <rFont val="Calibri"/>
        <family val="2"/>
      </rPr>
      <t>Treated Flow Rate (ft</t>
    </r>
    <r>
      <rPr>
        <vertAlign val="superscript"/>
        <sz val="12"/>
        <rFont val="Calibri"/>
        <family val="2"/>
      </rPr>
      <t>3</t>
    </r>
    <r>
      <rPr>
        <sz val="12"/>
        <rFont val="Calibri"/>
        <family val="2"/>
      </rPr>
      <t>/s)  
Q</t>
    </r>
    <r>
      <rPr>
        <i/>
        <vertAlign val="subscript"/>
        <sz val="12"/>
        <rFont val="Calibri"/>
        <family val="2"/>
      </rPr>
      <t>treated</t>
    </r>
    <r>
      <rPr>
        <i/>
        <sz val="12"/>
        <rFont val="Calibri"/>
        <family val="2"/>
      </rPr>
      <t xml:space="preserve"> = 1/43,200*(Item 3 * Item 5)  or Item 11 </t>
    </r>
  </si>
  <si>
    <r>
      <t>13</t>
    </r>
    <r>
      <rPr>
        <sz val="12"/>
        <rFont val="Calibri"/>
        <family val="2"/>
      </rPr>
      <t>Untreated Flow Rate (ft</t>
    </r>
    <r>
      <rPr>
        <vertAlign val="superscript"/>
        <sz val="12"/>
        <rFont val="Calibri"/>
        <family val="2"/>
      </rPr>
      <t>3</t>
    </r>
    <r>
      <rPr>
        <sz val="12"/>
        <rFont val="Calibri"/>
        <family val="2"/>
      </rPr>
      <t xml:space="preserve">/s)  
</t>
    </r>
    <r>
      <rPr>
        <i/>
        <sz val="12"/>
        <rFont val="Calibri"/>
        <family val="2"/>
      </rPr>
      <t>Q</t>
    </r>
    <r>
      <rPr>
        <i/>
        <vertAlign val="subscript"/>
        <sz val="12"/>
        <rFont val="Calibri"/>
        <family val="2"/>
      </rPr>
      <t>untreated</t>
    </r>
    <r>
      <rPr>
        <i/>
        <sz val="12"/>
        <rFont val="Calibri"/>
        <family val="2"/>
      </rPr>
      <t xml:space="preserve"> = Item 2 - Item 12
If greater than zero, adjust BMP sizing variables and re-compute treated flow</t>
    </r>
  </si>
  <si>
    <r>
      <t>2</t>
    </r>
    <r>
      <rPr>
        <sz val="12"/>
        <rFont val="Calibri"/>
        <family val="2"/>
      </rPr>
      <t xml:space="preserve">WQF (ft3/s) </t>
    </r>
    <r>
      <rPr>
        <i/>
        <sz val="12"/>
        <rFont val="Calibri"/>
        <family val="2"/>
      </rPr>
      <t xml:space="preserve"> Item 6 in Form 3-5
If combining multiple DMAs from Form 3-5, enter the sum of their respective WQFs.</t>
    </r>
  </si>
  <si>
    <r>
      <t>14</t>
    </r>
    <r>
      <rPr>
        <sz val="12"/>
        <rFont val="Calibri"/>
        <family val="2"/>
      </rPr>
      <t>Total Treated Flow Rate for Project (ft</t>
    </r>
    <r>
      <rPr>
        <vertAlign val="superscript"/>
        <sz val="12"/>
        <rFont val="Calibri"/>
        <family val="2"/>
      </rPr>
      <t>3</t>
    </r>
    <r>
      <rPr>
        <sz val="12"/>
        <rFont val="Calibri"/>
        <family val="2"/>
      </rPr>
      <t xml:space="preserve">/s)
</t>
    </r>
    <r>
      <rPr>
        <i/>
        <sz val="12"/>
        <rFont val="Calibri"/>
        <family val="2"/>
      </rPr>
      <t>Q</t>
    </r>
    <r>
      <rPr>
        <i/>
        <vertAlign val="subscript"/>
        <sz val="12"/>
        <rFont val="Calibri"/>
        <family val="2"/>
      </rPr>
      <t>total</t>
    </r>
    <r>
      <rPr>
        <i/>
        <sz val="12"/>
        <rFont val="Calibri"/>
        <family val="2"/>
      </rPr>
      <t xml:space="preserve"> = Sum of Item 12 for all DMAs</t>
    </r>
  </si>
  <si>
    <r>
      <rPr>
        <vertAlign val="superscript"/>
        <sz val="12"/>
        <color theme="1"/>
        <rFont val="Calibri"/>
        <family val="2"/>
        <scheme val="minor"/>
      </rPr>
      <t>7</t>
    </r>
    <r>
      <rPr>
        <sz val="12"/>
        <color theme="1"/>
        <rFont val="Calibri"/>
        <family val="2"/>
        <scheme val="minor"/>
      </rPr>
      <t>Total Pre-Project Peak Runof (ft</t>
    </r>
    <r>
      <rPr>
        <vertAlign val="superscript"/>
        <sz val="12"/>
        <color theme="1"/>
        <rFont val="Calibri"/>
        <family val="2"/>
        <scheme val="minor"/>
      </rPr>
      <t>3</t>
    </r>
    <r>
      <rPr>
        <sz val="12"/>
        <color theme="1"/>
        <rFont val="Calibri"/>
        <family val="2"/>
        <scheme val="minor"/>
      </rPr>
      <t xml:space="preserve">/s)
</t>
    </r>
    <r>
      <rPr>
        <i/>
        <sz val="12"/>
        <color theme="1"/>
        <rFont val="Calibri"/>
        <family val="2"/>
        <scheme val="minor"/>
      </rPr>
      <t>Q</t>
    </r>
    <r>
      <rPr>
        <i/>
        <vertAlign val="subscript"/>
        <sz val="12"/>
        <color theme="1"/>
        <rFont val="Calibri"/>
        <family val="2"/>
        <scheme val="minor"/>
      </rPr>
      <t>total</t>
    </r>
    <r>
      <rPr>
        <i/>
        <sz val="12"/>
        <color theme="1"/>
        <rFont val="Calibri"/>
        <family val="2"/>
        <scheme val="minor"/>
      </rPr>
      <t xml:space="preserve"> = Sum of Item 6 for all Pre-construction DMAs</t>
    </r>
  </si>
  <si>
    <r>
      <t>2</t>
    </r>
    <r>
      <rPr>
        <sz val="12"/>
        <rFont val="Calibri"/>
        <family val="2"/>
      </rPr>
      <t>WQV (ft</t>
    </r>
    <r>
      <rPr>
        <vertAlign val="superscript"/>
        <sz val="12"/>
        <rFont val="Calibri"/>
        <family val="2"/>
      </rPr>
      <t>3</t>
    </r>
    <r>
      <rPr>
        <sz val="12"/>
        <rFont val="Calibri"/>
        <family val="2"/>
      </rPr>
      <t xml:space="preserve">) </t>
    </r>
    <r>
      <rPr>
        <i/>
        <sz val="12"/>
        <rFont val="Calibri"/>
        <family val="2"/>
      </rPr>
      <t xml:space="preserve"> Item 5 in Form 3-5
If combining multiple DMAs from Form 3-5, enter the sum of their respective WQVs.</t>
    </r>
  </si>
  <si>
    <r>
      <t>5</t>
    </r>
    <r>
      <rPr>
        <sz val="12"/>
        <rFont val="Calibri"/>
        <family val="2"/>
      </rPr>
      <t>Infiltration rate of underlying soils (in/hr)</t>
    </r>
  </si>
  <si>
    <r>
      <t>6</t>
    </r>
    <r>
      <rPr>
        <sz val="12"/>
        <rFont val="Calibri"/>
        <family val="2"/>
      </rPr>
      <t xml:space="preserve">Maximum ponding depth (ft)
</t>
    </r>
    <r>
      <rPr>
        <i/>
        <sz val="12"/>
        <rFont val="Calibri"/>
        <family val="2"/>
      </rPr>
      <t>BMP specific, see BMP design details</t>
    </r>
  </si>
  <si>
    <r>
      <t>8</t>
    </r>
    <r>
      <rPr>
        <sz val="12"/>
        <rFont val="Calibri"/>
        <family val="2"/>
      </rPr>
      <t xml:space="preserve">Infiltrating surface area, </t>
    </r>
    <r>
      <rPr>
        <i/>
        <sz val="12"/>
        <rFont val="Calibri"/>
        <family val="2"/>
      </rPr>
      <t>SA</t>
    </r>
    <r>
      <rPr>
        <i/>
        <vertAlign val="subscript"/>
        <sz val="12"/>
        <rFont val="Calibri"/>
        <family val="2"/>
      </rPr>
      <t>BMP</t>
    </r>
    <r>
      <rPr>
        <sz val="12"/>
        <rFont val="Calibri"/>
        <family val="2"/>
      </rPr>
      <t xml:space="preserve"> (ft</t>
    </r>
    <r>
      <rPr>
        <vertAlign val="superscript"/>
        <sz val="12"/>
        <rFont val="Calibri"/>
        <family val="2"/>
      </rPr>
      <t>2</t>
    </r>
    <r>
      <rPr>
        <sz val="12"/>
        <rFont val="Calibri"/>
        <family val="2"/>
      </rPr>
      <t xml:space="preserve">) 
</t>
    </r>
    <r>
      <rPr>
        <i/>
        <sz val="12"/>
        <rFont val="Calibri"/>
        <family val="2"/>
      </rPr>
      <t>Bottom of BMP</t>
    </r>
  </si>
  <si>
    <r>
      <t>9</t>
    </r>
    <r>
      <rPr>
        <sz val="12"/>
        <rFont val="Calibri"/>
        <family val="2"/>
      </rPr>
      <t xml:space="preserve">Planting media depth, </t>
    </r>
    <r>
      <rPr>
        <i/>
        <sz val="12"/>
        <rFont val="Calibri"/>
        <family val="2"/>
      </rPr>
      <t>d</t>
    </r>
    <r>
      <rPr>
        <i/>
        <vertAlign val="subscript"/>
        <sz val="12"/>
        <rFont val="Calibri"/>
        <family val="2"/>
      </rPr>
      <t>media</t>
    </r>
    <r>
      <rPr>
        <sz val="12"/>
        <rFont val="Calibri"/>
        <family val="2"/>
      </rPr>
      <t xml:space="preserve"> (ft) 
</t>
    </r>
    <r>
      <rPr>
        <i/>
        <sz val="12"/>
        <rFont val="Calibri"/>
        <family val="2"/>
      </rPr>
      <t xml:space="preserve"> </t>
    </r>
  </si>
  <si>
    <r>
      <t>10</t>
    </r>
    <r>
      <rPr>
        <sz val="12"/>
        <rFont val="Calibri"/>
        <family val="2"/>
      </rPr>
      <t>Planting media porosity</t>
    </r>
  </si>
  <si>
    <r>
      <t>11</t>
    </r>
    <r>
      <rPr>
        <sz val="12"/>
        <rFont val="Calibri"/>
        <family val="2"/>
      </rPr>
      <t xml:space="preserve">Gravel depth, </t>
    </r>
    <r>
      <rPr>
        <i/>
        <sz val="12"/>
        <rFont val="Calibri"/>
        <family val="2"/>
      </rPr>
      <t>d</t>
    </r>
    <r>
      <rPr>
        <i/>
        <vertAlign val="subscript"/>
        <sz val="12"/>
        <rFont val="Calibri"/>
        <family val="2"/>
      </rPr>
      <t>media</t>
    </r>
    <r>
      <rPr>
        <sz val="12"/>
        <rFont val="Calibri"/>
        <family val="2"/>
      </rPr>
      <t xml:space="preserve"> (ft) 
</t>
    </r>
    <r>
      <rPr>
        <i/>
        <sz val="12"/>
        <rFont val="Calibri"/>
        <family val="2"/>
      </rPr>
      <t xml:space="preserve">Only included in certain BMP types </t>
    </r>
  </si>
  <si>
    <r>
      <t>12</t>
    </r>
    <r>
      <rPr>
        <sz val="12"/>
        <rFont val="Calibri"/>
        <family val="2"/>
      </rPr>
      <t>Gravel porosity</t>
    </r>
  </si>
  <si>
    <r>
      <t>4</t>
    </r>
    <r>
      <rPr>
        <sz val="12"/>
        <rFont val="Calibri"/>
        <family val="2"/>
      </rPr>
      <t>BMP Surface Area (ft</t>
    </r>
    <r>
      <rPr>
        <vertAlign val="superscript"/>
        <sz val="12"/>
        <rFont val="Calibri"/>
        <family val="2"/>
      </rPr>
      <t>2</t>
    </r>
    <r>
      <rPr>
        <sz val="12"/>
        <rFont val="Calibri"/>
        <family val="2"/>
      </rPr>
      <t>)</t>
    </r>
    <r>
      <rPr>
        <vertAlign val="superscript"/>
        <sz val="12"/>
        <rFont val="Calibri"/>
        <family val="2"/>
      </rPr>
      <t xml:space="preserve">
</t>
    </r>
    <r>
      <rPr>
        <i/>
        <sz val="12"/>
        <rFont val="Calibri"/>
        <family val="2"/>
      </rPr>
      <t>Top of BMP</t>
    </r>
  </si>
  <si>
    <r>
      <t>7</t>
    </r>
    <r>
      <rPr>
        <sz val="12"/>
        <rFont val="Calibri"/>
        <family val="2"/>
      </rPr>
      <t xml:space="preserve">Ponding Depth (ft)
</t>
    </r>
    <r>
      <rPr>
        <i/>
        <sz val="12"/>
        <rFont val="Calibri"/>
        <family val="2"/>
      </rPr>
      <t>d</t>
    </r>
    <r>
      <rPr>
        <i/>
        <vertAlign val="subscript"/>
        <sz val="12"/>
        <rFont val="Calibri"/>
        <family val="2"/>
      </rPr>
      <t>BMP</t>
    </r>
    <r>
      <rPr>
        <i/>
        <sz val="12"/>
        <rFont val="Calibri"/>
        <family val="2"/>
      </rPr>
      <t xml:space="preserve"> = Minimum of (1/12 * Item 5 * 48 hrs) or Item 6</t>
    </r>
  </si>
  <si>
    <r>
      <t>13</t>
    </r>
    <r>
      <rPr>
        <sz val="12"/>
        <rFont val="Calibri"/>
        <family val="2"/>
      </rPr>
      <t>Retention Volume (ft</t>
    </r>
    <r>
      <rPr>
        <vertAlign val="superscript"/>
        <sz val="12"/>
        <rFont val="Calibri"/>
        <family val="2"/>
      </rPr>
      <t>3</t>
    </r>
    <r>
      <rPr>
        <sz val="12"/>
        <rFont val="Calibri"/>
        <family val="2"/>
      </rPr>
      <t xml:space="preserve">)  
</t>
    </r>
    <r>
      <rPr>
        <i/>
        <sz val="12"/>
        <rFont val="Calibri"/>
        <family val="2"/>
      </rPr>
      <t>V</t>
    </r>
    <r>
      <rPr>
        <i/>
        <vertAlign val="subscript"/>
        <sz val="12"/>
        <rFont val="Calibri"/>
        <family val="2"/>
      </rPr>
      <t>retention</t>
    </r>
    <r>
      <rPr>
        <i/>
        <sz val="12"/>
        <rFont val="Calibri"/>
        <family val="2"/>
      </rPr>
      <t xml:space="preserve"> =  Item 8 * [Item7 + (Item 9 * Item 10) + (Item 11 * Item 12)</t>
    </r>
    <r>
      <rPr>
        <i/>
        <vertAlign val="subscript"/>
        <sz val="12"/>
        <rFont val="Calibri"/>
        <family val="2"/>
      </rPr>
      <t xml:space="preserve"> </t>
    </r>
    <r>
      <rPr>
        <i/>
        <sz val="12"/>
        <rFont val="Calibri"/>
        <family val="2"/>
      </rPr>
      <t>+ (1.5* (Item 5 / 12))]</t>
    </r>
  </si>
  <si>
    <r>
      <t>14</t>
    </r>
    <r>
      <rPr>
        <sz val="12"/>
        <rFont val="Calibri"/>
        <family val="2"/>
      </rPr>
      <t>Untreated Volume (ft</t>
    </r>
    <r>
      <rPr>
        <vertAlign val="superscript"/>
        <sz val="12"/>
        <rFont val="Calibri"/>
        <family val="2"/>
      </rPr>
      <t>3</t>
    </r>
    <r>
      <rPr>
        <sz val="12"/>
        <rFont val="Calibri"/>
        <family val="2"/>
      </rPr>
      <t xml:space="preserve">) 
</t>
    </r>
    <r>
      <rPr>
        <i/>
        <sz val="12"/>
        <rFont val="Calibri"/>
        <family val="2"/>
      </rPr>
      <t>V</t>
    </r>
    <r>
      <rPr>
        <i/>
        <vertAlign val="subscript"/>
        <sz val="12"/>
        <rFont val="Calibri"/>
        <family val="2"/>
      </rPr>
      <t>untreated</t>
    </r>
    <r>
      <rPr>
        <i/>
        <sz val="12"/>
        <rFont val="Calibri"/>
        <family val="2"/>
      </rPr>
      <t xml:space="preserve"> = Item 2 – Item 13
If greater than zero,  adjust BMP sizing variables and re-compute retention volume</t>
    </r>
  </si>
  <si>
    <r>
      <t xml:space="preserve">15 </t>
    </r>
    <r>
      <rPr>
        <sz val="12"/>
        <rFont val="Calibri"/>
        <family val="2"/>
      </rPr>
      <t>Treated Flow Rate (ft</t>
    </r>
    <r>
      <rPr>
        <vertAlign val="superscript"/>
        <sz val="12"/>
        <rFont val="Calibri"/>
        <family val="2"/>
      </rPr>
      <t>3</t>
    </r>
    <r>
      <rPr>
        <sz val="12"/>
        <rFont val="Calibri"/>
        <family val="2"/>
      </rPr>
      <t>/s)  
Q</t>
    </r>
    <r>
      <rPr>
        <i/>
        <vertAlign val="subscript"/>
        <sz val="12"/>
        <rFont val="Calibri"/>
        <family val="2"/>
      </rPr>
      <t>treated</t>
    </r>
    <r>
      <rPr>
        <i/>
        <sz val="12"/>
        <rFont val="Calibri"/>
        <family val="2"/>
      </rPr>
      <t xml:space="preserve"> = 1/43,200*(Item 3 * Item 4)</t>
    </r>
  </si>
  <si>
    <r>
      <t>16</t>
    </r>
    <r>
      <rPr>
        <sz val="12"/>
        <rFont val="Calibri"/>
        <family val="2"/>
      </rPr>
      <t>Total Treated Flow Rate for Project (ft</t>
    </r>
    <r>
      <rPr>
        <vertAlign val="superscript"/>
        <sz val="12"/>
        <rFont val="Calibri"/>
        <family val="2"/>
      </rPr>
      <t>3</t>
    </r>
    <r>
      <rPr>
        <sz val="12"/>
        <rFont val="Calibri"/>
        <family val="2"/>
      </rPr>
      <t xml:space="preserve">/s)
</t>
    </r>
    <r>
      <rPr>
        <i/>
        <sz val="12"/>
        <rFont val="Calibri"/>
        <family val="2"/>
      </rPr>
      <t>Q</t>
    </r>
    <r>
      <rPr>
        <i/>
        <vertAlign val="subscript"/>
        <sz val="12"/>
        <rFont val="Calibri"/>
        <family val="2"/>
      </rPr>
      <t>total</t>
    </r>
    <r>
      <rPr>
        <i/>
        <sz val="12"/>
        <rFont val="Calibri"/>
        <family val="2"/>
      </rPr>
      <t xml:space="preserve"> = Sum of Item 15 for all DMAs</t>
    </r>
  </si>
  <si>
    <r>
      <rPr>
        <vertAlign val="superscript"/>
        <sz val="12"/>
        <rFont val="Calibri"/>
        <family val="2"/>
      </rPr>
      <t>11</t>
    </r>
    <r>
      <rPr>
        <sz val="12"/>
        <rFont val="Calibri"/>
        <family val="2"/>
      </rPr>
      <t>Manufacturers' specified flow rate for proprietary devices (ft3/s) 
(attach a copy of the product specifications)</t>
    </r>
  </si>
  <si>
    <r>
      <t>5</t>
    </r>
    <r>
      <rPr>
        <sz val="12"/>
        <rFont val="Calibri"/>
        <family val="2"/>
      </rPr>
      <t>Soil/Media Surface Area (ft</t>
    </r>
    <r>
      <rPr>
        <vertAlign val="superscript"/>
        <sz val="12"/>
        <rFont val="Calibri"/>
        <family val="2"/>
      </rPr>
      <t>2</t>
    </r>
    <r>
      <rPr>
        <sz val="12"/>
        <rFont val="Calibri"/>
        <family val="2"/>
      </rPr>
      <t>)</t>
    </r>
    <r>
      <rPr>
        <i/>
        <sz val="12"/>
        <rFont val="Calibri"/>
        <family val="2"/>
      </rPr>
      <t xml:space="preserve">
Top of BMP</t>
    </r>
  </si>
  <si>
    <r>
      <t xml:space="preserve">11  </t>
    </r>
    <r>
      <rPr>
        <sz val="12"/>
        <rFont val="Calibri"/>
        <family val="2"/>
      </rPr>
      <t>Site Design Measure (SDM) Volume (ft</t>
    </r>
    <r>
      <rPr>
        <vertAlign val="superscript"/>
        <sz val="12"/>
        <rFont val="Calibri"/>
        <family val="2"/>
      </rPr>
      <t>3</t>
    </r>
    <r>
      <rPr>
        <sz val="12"/>
        <rFont val="Calibri"/>
        <family val="2"/>
      </rPr>
      <t>):  </t>
    </r>
    <r>
      <rPr>
        <i/>
        <sz val="12"/>
        <rFont val="Calibri"/>
        <family val="2"/>
      </rPr>
      <t>Sum of Item 10 in Form 3-4 for all SDMs in this DMA.</t>
    </r>
  </si>
  <si>
    <t xml:space="preserve">            Preparation Date:_____________________</t>
  </si>
  <si>
    <r>
      <t>4</t>
    </r>
    <r>
      <rPr>
        <sz val="12"/>
        <rFont val="Calibri"/>
        <family val="2"/>
      </rPr>
      <t>Overland flow response time (min)
(0.336*(Item 1*Item 3)</t>
    </r>
    <r>
      <rPr>
        <vertAlign val="superscript"/>
        <sz val="12"/>
        <rFont val="Calibri"/>
        <family val="2"/>
      </rPr>
      <t>0.6</t>
    </r>
    <r>
      <rPr>
        <sz val="12"/>
        <rFont val="Calibri"/>
        <family val="2"/>
      </rPr>
      <t>)/(Item 2</t>
    </r>
    <r>
      <rPr>
        <vertAlign val="superscript"/>
        <sz val="12"/>
        <rFont val="Calibri"/>
        <family val="2"/>
      </rPr>
      <t>0.3</t>
    </r>
    <r>
      <rPr>
        <sz val="12"/>
        <rFont val="Calibri"/>
        <family val="2"/>
      </rPr>
      <t xml:space="preserve">) </t>
    </r>
  </si>
  <si>
    <r>
      <t xml:space="preserve">4 </t>
    </r>
    <r>
      <rPr>
        <sz val="12"/>
        <rFont val="Calibri"/>
        <family val="2"/>
      </rPr>
      <t xml:space="preserve">Unit peak runoff (cfs/acre)
</t>
    </r>
    <r>
      <rPr>
        <i/>
        <sz val="12"/>
        <rFont val="Calibri"/>
        <family val="2"/>
      </rPr>
      <t>q = 60/Form 4-1 Item 16 * Item 3</t>
    </r>
  </si>
  <si>
    <r>
      <t>4</t>
    </r>
    <r>
      <rPr>
        <sz val="12"/>
        <rFont val="Calibri"/>
        <family val="2"/>
      </rPr>
      <t>Overland flow response time (min)
(0.355*(Item 1*Item 3)</t>
    </r>
    <r>
      <rPr>
        <vertAlign val="superscript"/>
        <sz val="12"/>
        <rFont val="Calibri"/>
        <family val="2"/>
      </rPr>
      <t>0.6</t>
    </r>
    <r>
      <rPr>
        <sz val="12"/>
        <rFont val="Calibri"/>
        <family val="2"/>
      </rPr>
      <t>)/(Item 2</t>
    </r>
    <r>
      <rPr>
        <vertAlign val="superscript"/>
        <sz val="12"/>
        <rFont val="Calibri"/>
        <family val="2"/>
      </rPr>
      <t>0.3</t>
    </r>
    <r>
      <rPr>
        <sz val="12"/>
        <rFont val="Calibri"/>
        <family val="2"/>
      </rPr>
      <t xml:space="preserve">) </t>
    </r>
  </si>
  <si>
    <t>Define the development envelope and protected areas, identifying areas that are most suitable for development and areas to be landscaped, or left undisturbed, and used for infiltration.</t>
  </si>
  <si>
    <r>
      <t>17</t>
    </r>
    <r>
      <rPr>
        <b/>
        <sz val="12"/>
        <rFont val="Calibri"/>
        <family val="2"/>
      </rPr>
      <t xml:space="preserve">Is WQV for each DMA treated on-site?
</t>
    </r>
    <r>
      <rPr>
        <i/>
        <sz val="12"/>
        <rFont val="Calibri"/>
        <family val="2"/>
      </rPr>
      <t>Check Yes if Item 14 equals 0 for all DMAs</t>
    </r>
  </si>
  <si>
    <r>
      <t xml:space="preserve">15 </t>
    </r>
    <r>
      <rPr>
        <b/>
        <sz val="12"/>
        <rFont val="Calibri"/>
        <family val="2"/>
      </rPr>
      <t xml:space="preserve">Is WQF for each DMA treated on-site?
</t>
    </r>
    <r>
      <rPr>
        <i/>
        <sz val="12"/>
        <rFont val="Calibri"/>
        <family val="2"/>
      </rPr>
      <t>Check Yes if Item 13 equals 0 for all DMAs.</t>
    </r>
  </si>
  <si>
    <r>
      <t xml:space="preserve">8 </t>
    </r>
    <r>
      <rPr>
        <sz val="12"/>
        <rFont val="Calibri"/>
        <family val="2"/>
      </rPr>
      <t xml:space="preserve">Is the total post-project peak runoff equal to or less than the total pre-project peak runoff?
</t>
    </r>
    <r>
      <rPr>
        <i/>
        <sz val="12"/>
        <rFont val="Calibri"/>
        <family val="2"/>
      </rPr>
      <t xml:space="preserve">Yes, if Item 7 is greater than or equal to the sum of the Total Treated Flow Rates from Form 3-6 Item 16 and 3-7 Item 14. </t>
    </r>
  </si>
  <si>
    <r>
      <t xml:space="preserve">12  </t>
    </r>
    <r>
      <rPr>
        <sz val="12"/>
        <rFont val="Calibri"/>
        <family val="2"/>
      </rPr>
      <t>Bioretention</t>
    </r>
    <r>
      <rPr>
        <vertAlign val="superscript"/>
        <sz val="12"/>
        <rFont val="Calibri"/>
        <family val="2"/>
      </rPr>
      <t xml:space="preserve">  </t>
    </r>
    <r>
      <rPr>
        <sz val="12"/>
        <rFont val="Calibri"/>
        <family val="2"/>
      </rPr>
      <t xml:space="preserve">Volume (ft3):  </t>
    </r>
    <r>
      <rPr>
        <i/>
        <sz val="12"/>
        <rFont val="Calibri"/>
        <family val="2"/>
      </rPr>
      <t>Sum of Item 13 in Form 3-6 for all bioretention measures in this DMA.</t>
    </r>
  </si>
  <si>
    <r>
      <t xml:space="preserve">16 </t>
    </r>
    <r>
      <rPr>
        <sz val="12"/>
        <rFont val="Calibri"/>
        <family val="2"/>
      </rPr>
      <t xml:space="preserve">Is detention capacity to achieve hydromodification management criteria achieved at all project outlets?
</t>
    </r>
    <r>
      <rPr>
        <i/>
        <sz val="12"/>
        <rFont val="Calibri"/>
        <family val="2"/>
      </rPr>
      <t>Yes, if Item 10 is less than or equal to Item 15 for each DMA. If not provide additional storage capacity with appropriate flow controls at the discharge.</t>
    </r>
  </si>
  <si>
    <t>The undersigned owner of the subject property, is responsible for the implementation of the provisions of this Storm Water Quality Plan (SWQP), including ongoing operations and maintenance (O&amp;M), consistent with the requirements of the West Placer Storm Water Quality Design Manual and the State of California Phase II Small MS4 General Permit (Order No: 2013-0001-DWQ). If the undersigned transfers its interest in the property, its successors-in-interest shall bear the aforementioned responsibility to implement the SWQP. 
For all Regulated Projects (As identified in Form 1-2 below), the undersigned owner hereby grants access to all representatives of the Jurisdictional Agency for the sole purpose of performing O&amp;M inspections of the installed treatment system(s) and hydromodification control(s) if any. 
A copy of the final signed and fully approved SWQP shall be available on the subject site for the duration of construction and then stored with the project approval documentation and improvement plans in perpetuity.</t>
  </si>
  <si>
    <r>
      <rPr>
        <vertAlign val="superscript"/>
        <sz val="16"/>
        <color theme="1"/>
        <rFont val="Calibri"/>
        <family val="2"/>
        <scheme val="minor"/>
      </rPr>
      <t>5, 6</t>
    </r>
    <r>
      <rPr>
        <sz val="16"/>
        <color theme="1"/>
        <rFont val="Calibri"/>
        <family val="2"/>
        <scheme val="minor"/>
      </rPr>
      <t xml:space="preserve"> Values will equal zero if all impervious area has been treated by Site Design Measures.</t>
    </r>
  </si>
  <si>
    <t>Form 3-8 Trash Controls</t>
  </si>
  <si>
    <t>Type of Trash Control Measure Implemented</t>
  </si>
  <si>
    <t>Full Capture System</t>
  </si>
  <si>
    <t>Multi-Benefit Treatment System: Bioretention</t>
  </si>
  <si>
    <t>Multi-Benefit Treatment System: Capture and Use Systems</t>
  </si>
  <si>
    <t>Multi-Benefit Treatment System: Detention Basin</t>
  </si>
  <si>
    <t>Multi-Benefit Treatment System: Infiltration Trench or Basin</t>
  </si>
  <si>
    <t xml:space="preserve">Describe relevant information about each trash control measure. Include number present, size of drainage area to each measure, any special features, materials, or methods of construction that will be used. </t>
  </si>
  <si>
    <t>Form 4-4 Trash Controls</t>
  </si>
  <si>
    <t xml:space="preserve">Trash Control Measures
</t>
  </si>
  <si>
    <t>Form 2-3 Trash Controls</t>
  </si>
  <si>
    <t>Revision Date April 5 2022</t>
  </si>
  <si>
    <r>
      <rPr>
        <vertAlign val="superscript"/>
        <sz val="16"/>
        <color theme="1"/>
        <rFont val="Calibri"/>
        <family val="2"/>
        <scheme val="minor"/>
      </rPr>
      <t>4</t>
    </r>
    <r>
      <rPr>
        <sz val="16"/>
        <color theme="1"/>
        <rFont val="Calibri"/>
        <family val="2"/>
        <scheme val="minor"/>
      </rPr>
      <t xml:space="preserve"> Runoff coefficient values for various materials are as follows: roofs 0.95, asphalt/concrete pavement 0.90, gravel pavement 0.80, managed turf 0.25, disturbed soil 0.25.</t>
    </r>
  </si>
  <si>
    <t>Floodplain boundaries</t>
  </si>
  <si>
    <t>Environmentally sensitive areas and areas to be preserved</t>
  </si>
  <si>
    <t>To the extent practicable, avoid development and LID siting within floodplains.</t>
  </si>
  <si>
    <t xml:space="preserve">Environmentally sensitive areas and areas to be preserved  </t>
  </si>
  <si>
    <r>
      <t>4</t>
    </r>
    <r>
      <rPr>
        <sz val="16"/>
        <color theme="1"/>
        <rFont val="Calibri"/>
        <family val="2"/>
      </rPr>
      <t xml:space="preserve"> Composite DMA Runoff Coefficient (C</t>
    </r>
    <r>
      <rPr>
        <vertAlign val="subscript"/>
        <sz val="16"/>
        <color theme="1"/>
        <rFont val="Calibri"/>
        <family val="2"/>
      </rPr>
      <t>w</t>
    </r>
    <r>
      <rPr>
        <sz val="16"/>
        <color theme="1"/>
        <rFont val="Calibri"/>
        <family val="2"/>
      </rPr>
      <t xml:space="preserve">)
</t>
    </r>
    <r>
      <rPr>
        <i/>
        <sz val="16"/>
        <color theme="1"/>
        <rFont val="Calibri"/>
        <family val="2"/>
      </rPr>
      <t>Enter area weighted composite runoff coefficient representing entire DMA</t>
    </r>
  </si>
  <si>
    <r>
      <rPr>
        <vertAlign val="superscript"/>
        <sz val="16"/>
        <color theme="1"/>
        <rFont val="Calibri"/>
        <family val="2"/>
        <scheme val="minor"/>
      </rPr>
      <t>4</t>
    </r>
    <r>
      <rPr>
        <sz val="16"/>
        <color theme="1"/>
        <rFont val="Calibri"/>
        <family val="2"/>
        <scheme val="minor"/>
      </rPr>
      <t xml:space="preserve"> Runoff coefficient values are as follows: roofs 0.95, asphalt/concrete pavement 0.90, gravel pavement 0.80, turf 0.25, disturbed soil 0.25.</t>
    </r>
  </si>
  <si>
    <r>
      <t xml:space="preserve">14 </t>
    </r>
    <r>
      <rPr>
        <sz val="12"/>
        <rFont val="Calibri"/>
        <family val="2"/>
      </rPr>
      <t xml:space="preserve"> Supplemental Detention Volume (ft</t>
    </r>
    <r>
      <rPr>
        <vertAlign val="superscript"/>
        <sz val="12"/>
        <rFont val="Calibri"/>
        <family val="2"/>
      </rPr>
      <t>3</t>
    </r>
    <r>
      <rPr>
        <sz val="12"/>
        <rFont val="Calibri"/>
        <family val="2"/>
      </rPr>
      <t>)</t>
    </r>
    <r>
      <rPr>
        <vertAlign val="superscript"/>
        <sz val="12"/>
        <rFont val="Calibri"/>
        <family val="2"/>
      </rPr>
      <t>[a]</t>
    </r>
    <r>
      <rPr>
        <sz val="12"/>
        <rFont val="Calibri"/>
        <family val="2"/>
      </rPr>
      <t>:  </t>
    </r>
  </si>
  <si>
    <r>
      <rPr>
        <vertAlign val="superscript"/>
        <sz val="12"/>
        <rFont val="Calibri"/>
        <family val="2"/>
      </rPr>
      <t>[a]</t>
    </r>
    <r>
      <rPr>
        <sz val="12"/>
        <rFont val="Calibri"/>
        <family val="2"/>
      </rPr>
      <t xml:space="preserve"> Detained runoff must be released within 48 hours of the storm's passing.</t>
    </r>
  </si>
  <si>
    <t>Multi-Benefit Trash Treatment System: Bioretention</t>
  </si>
  <si>
    <t>Multi-Benefit Trash Treatment System: Capture and Use Systems</t>
  </si>
  <si>
    <t>Multi-Benefit Trash Treatment System: Detention Basin</t>
  </si>
  <si>
    <t>Multi-Benefit Trash Treatment System: Infiltration Trench or Basin</t>
  </si>
  <si>
    <t>Multi-Benefit TrashTreatment System: Infiltration Trench or Basin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</si>
</sst>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41" formatCode="_(* #,##0_);_(* \(#,##0\);_(* &quot;-&quot;_);_(@_)"/>
    <numFmt numFmtId="43" formatCode="_(* #,##0.00_);_(* \(#,##0.00\);_(* &quot;-&quot;??_);_(@_)"/>
    <numFmt numFmtId="164" formatCode="_(* #,##0.0_);_(* \(#,##0.0\);_(* &quot;-&quot;??_);_(@_)"/>
    <numFmt numFmtId="165" formatCode="_(* #,##0_);_(* \(#,##0\);_(* &quot;-&quot;??_);_(@_)"/>
    <numFmt numFmtId="166" formatCode="0.0"/>
    <numFmt numFmtId="167" formatCode="0.0000"/>
    <numFmt numFmtId="168" formatCode="0.00000"/>
    <numFmt numFmtId="169" formatCode="0.000"/>
    <numFmt numFmtId="170" formatCode="#,##0.0000_);\(#,##0.0000\)"/>
  </numFmts>
  <fonts count="62" x14ac:knownFonts="1">
    <font>
      <sz val="11"/>
      <color theme="1"/>
      <name val="Calibri"/>
      <family val="2"/>
      <scheme val="minor"/>
    </font>
    <font>
      <b/>
      <sz val="10"/>
      <color theme="1"/>
      <name val="Calibri"/>
      <family val="2"/>
    </font>
    <font>
      <sz val="10"/>
      <color theme="1"/>
      <name val="Calibri"/>
      <family val="2"/>
      <scheme val="minor"/>
    </font>
    <font>
      <sz val="10"/>
      <color theme="1"/>
      <name val="Calibri"/>
      <family val="2"/>
    </font>
    <font>
      <sz val="11"/>
      <color theme="1"/>
      <name val="Calibri"/>
      <family val="2"/>
      <scheme val="minor"/>
    </font>
    <font>
      <sz val="10"/>
      <color rgb="FF000000"/>
      <name val="Calibri"/>
      <family val="2"/>
    </font>
    <font>
      <u/>
      <sz val="11"/>
      <color theme="10"/>
      <name val="Calibri"/>
      <family val="2"/>
      <scheme val="minor"/>
    </font>
    <font>
      <sz val="9"/>
      <color theme="1"/>
      <name val="Calibri"/>
      <family val="2"/>
      <scheme val="minor"/>
    </font>
    <font>
      <sz val="9"/>
      <color theme="1"/>
      <name val="Calibri"/>
      <family val="2"/>
    </font>
    <font>
      <b/>
      <sz val="16"/>
      <color theme="1"/>
      <name val="Calibri"/>
      <family val="2"/>
    </font>
    <font>
      <sz val="11"/>
      <color theme="1"/>
      <name val="Calibri"/>
      <family val="2"/>
    </font>
    <font>
      <b/>
      <sz val="28"/>
      <color rgb="FF000000"/>
      <name val="Calibri"/>
      <family val="2"/>
    </font>
    <font>
      <b/>
      <sz val="14"/>
      <color rgb="FF000000"/>
      <name val="Calibri"/>
      <family val="2"/>
    </font>
    <font>
      <b/>
      <sz val="20"/>
      <color rgb="FF000000"/>
      <name val="Calibri"/>
      <family val="2"/>
    </font>
    <font>
      <b/>
      <sz val="10"/>
      <color rgb="FF000000"/>
      <name val="Calibri"/>
      <family val="2"/>
    </font>
    <font>
      <b/>
      <sz val="11"/>
      <color rgb="FF000000"/>
      <name val="Calibri"/>
      <family val="2"/>
    </font>
    <font>
      <sz val="22"/>
      <color rgb="FF00539B"/>
      <name val="Calibri"/>
      <family val="2"/>
      <scheme val="minor"/>
    </font>
    <font>
      <sz val="12"/>
      <color theme="1"/>
      <name val="Calibri"/>
      <family val="2"/>
      <scheme val="minor"/>
    </font>
    <font>
      <b/>
      <sz val="12"/>
      <color theme="1"/>
      <name val="Calibri"/>
      <family val="2"/>
    </font>
    <font>
      <vertAlign val="superscript"/>
      <sz val="14"/>
      <color theme="1"/>
      <name val="Calibri"/>
      <family val="2"/>
    </font>
    <font>
      <vertAlign val="superscript"/>
      <sz val="11"/>
      <color theme="1"/>
      <name val="Calibri"/>
      <family val="2"/>
    </font>
    <font>
      <sz val="12"/>
      <color theme="1"/>
      <name val="Calibri"/>
      <family val="2"/>
    </font>
    <font>
      <vertAlign val="superscript"/>
      <sz val="12"/>
      <color theme="1"/>
      <name val="Calibri"/>
      <family val="2"/>
    </font>
    <font>
      <vertAlign val="superscript"/>
      <sz val="12"/>
      <color rgb="FF000000"/>
      <name val="Calibri"/>
      <family val="2"/>
    </font>
    <font>
      <u/>
      <sz val="12"/>
      <color theme="10"/>
      <name val="Calibri"/>
      <family val="2"/>
      <scheme val="minor"/>
    </font>
    <font>
      <sz val="12"/>
      <color rgb="FF000000"/>
      <name val="Calibri"/>
      <family val="2"/>
    </font>
    <font>
      <vertAlign val="superscript"/>
      <sz val="12"/>
      <color theme="1"/>
      <name val="Calibri"/>
      <family val="2"/>
      <scheme val="minor"/>
    </font>
    <font>
      <vertAlign val="subscript"/>
      <sz val="12"/>
      <color theme="1"/>
      <name val="Calibri"/>
      <family val="2"/>
    </font>
    <font>
      <i/>
      <sz val="12"/>
      <color theme="1"/>
      <name val="Calibri"/>
      <family val="2"/>
    </font>
    <font>
      <b/>
      <vertAlign val="superscript"/>
      <sz val="12"/>
      <color theme="1"/>
      <name val="Calibri"/>
      <family val="2"/>
    </font>
    <font>
      <b/>
      <sz val="12"/>
      <color rgb="FF000000"/>
      <name val="Calibri"/>
      <family val="2"/>
    </font>
    <font>
      <sz val="20"/>
      <color theme="1"/>
      <name val="Calibri"/>
      <family val="2"/>
      <scheme val="minor"/>
    </font>
    <font>
      <b/>
      <sz val="12"/>
      <color theme="1"/>
      <name val="Calibri"/>
      <family val="2"/>
      <scheme val="minor"/>
    </font>
    <font>
      <sz val="16"/>
      <color theme="1"/>
      <name val="Calibri"/>
      <family val="2"/>
      <scheme val="minor"/>
    </font>
    <font>
      <i/>
      <sz val="12"/>
      <color theme="1"/>
      <name val="Calibri"/>
      <family val="2"/>
      <scheme val="minor"/>
    </font>
    <font>
      <b/>
      <u/>
      <sz val="12"/>
      <color theme="1"/>
      <name val="Calibri"/>
      <family val="2"/>
    </font>
    <font>
      <b/>
      <vertAlign val="superscript"/>
      <sz val="12"/>
      <name val="Calibri"/>
      <family val="2"/>
    </font>
    <font>
      <sz val="12"/>
      <name val="Calibri"/>
      <family val="2"/>
    </font>
    <font>
      <i/>
      <sz val="12"/>
      <name val="Calibri"/>
      <family val="2"/>
    </font>
    <font>
      <b/>
      <sz val="12"/>
      <name val="Calibri"/>
      <family val="2"/>
    </font>
    <font>
      <vertAlign val="superscript"/>
      <sz val="12"/>
      <name val="Calibri"/>
      <family val="2"/>
    </font>
    <font>
      <i/>
      <sz val="12"/>
      <name val="Calibri"/>
      <family val="2"/>
      <scheme val="minor"/>
    </font>
    <font>
      <sz val="12"/>
      <name val="Calibri"/>
      <family val="2"/>
      <scheme val="minor"/>
    </font>
    <font>
      <b/>
      <sz val="16"/>
      <name val="Calibri"/>
      <family val="2"/>
    </font>
    <font>
      <sz val="10"/>
      <name val="Calibri"/>
      <family val="2"/>
      <scheme val="minor"/>
    </font>
    <font>
      <i/>
      <vertAlign val="subscript"/>
      <sz val="12"/>
      <name val="Calibri"/>
      <family val="2"/>
    </font>
    <font>
      <i/>
      <vertAlign val="superscript"/>
      <sz val="12"/>
      <name val="Calibri"/>
      <family val="2"/>
    </font>
    <font>
      <vertAlign val="subscript"/>
      <sz val="12"/>
      <name val="Calibri"/>
      <family val="2"/>
    </font>
    <font>
      <vertAlign val="superscript"/>
      <sz val="12"/>
      <name val="Calibri"/>
      <family val="2"/>
      <scheme val="minor"/>
    </font>
    <font>
      <b/>
      <sz val="10"/>
      <name val="Calibri"/>
      <family val="2"/>
      <scheme val="minor"/>
    </font>
    <font>
      <b/>
      <sz val="20"/>
      <color theme="1"/>
      <name val="Calibri"/>
      <family val="2"/>
    </font>
    <font>
      <b/>
      <sz val="16"/>
      <color theme="1"/>
      <name val="Calibri"/>
      <family val="2"/>
      <scheme val="minor"/>
    </font>
    <font>
      <sz val="16"/>
      <color theme="1"/>
      <name val="Calibri"/>
      <family val="2"/>
    </font>
    <font>
      <vertAlign val="superscript"/>
      <sz val="16"/>
      <color theme="1"/>
      <name val="Calibri"/>
      <family val="2"/>
    </font>
    <font>
      <i/>
      <sz val="16"/>
      <name val="Calibri"/>
      <family val="2"/>
    </font>
    <font>
      <i/>
      <sz val="16"/>
      <color theme="1"/>
      <name val="Calibri"/>
      <family val="2"/>
    </font>
    <font>
      <vertAlign val="superscript"/>
      <sz val="16"/>
      <name val="Calibri"/>
      <family val="2"/>
    </font>
    <font>
      <sz val="16"/>
      <name val="Calibri"/>
      <family val="2"/>
    </font>
    <font>
      <b/>
      <vertAlign val="superscript"/>
      <sz val="12"/>
      <color theme="1"/>
      <name val="Calibri"/>
      <family val="2"/>
      <scheme val="minor"/>
    </font>
    <font>
      <i/>
      <vertAlign val="subscript"/>
      <sz val="12"/>
      <color theme="1"/>
      <name val="Calibri"/>
      <family val="2"/>
      <scheme val="minor"/>
    </font>
    <font>
      <vertAlign val="superscript"/>
      <sz val="16"/>
      <color theme="1"/>
      <name val="Calibri"/>
      <family val="2"/>
      <scheme val="minor"/>
    </font>
    <font>
      <vertAlign val="subscript"/>
      <sz val="16"/>
      <color theme="1"/>
      <name val="Calibri"/>
      <family val="2"/>
    </font>
  </fonts>
  <fills count="4">
    <fill>
      <patternFill patternType="none"/>
    </fill>
    <fill>
      <patternFill patternType="gray125"/>
    </fill>
    <fill>
      <patternFill patternType="solid">
        <fgColor theme="0"/>
        <bgColor indexed="64"/>
      </patternFill>
    </fill>
    <fill>
      <patternFill patternType="solid">
        <fgColor theme="2" tint="-9.9978637043366805E-2"/>
        <bgColor indexed="64"/>
      </patternFill>
    </fill>
  </fills>
  <borders count="9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medium">
        <color indexed="64"/>
      </top>
      <bottom style="thin">
        <color indexed="64"/>
      </bottom>
      <diagonal/>
    </border>
    <border>
      <left/>
      <right/>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thin">
        <color indexed="64"/>
      </left>
      <right style="medium">
        <color indexed="64"/>
      </right>
      <top style="double">
        <color indexed="64"/>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style="medium">
        <color indexed="64"/>
      </right>
      <top style="thin">
        <color indexed="64"/>
      </top>
      <bottom/>
      <diagonal/>
    </border>
    <border>
      <left style="medium">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style="thin">
        <color indexed="64"/>
      </right>
      <top style="thin">
        <color indexed="64"/>
      </top>
      <bottom/>
      <diagonal/>
    </border>
    <border>
      <left style="thin">
        <color indexed="64"/>
      </left>
      <right style="thick">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double">
        <color indexed="64"/>
      </bottom>
      <diagonal/>
    </border>
    <border>
      <left style="thick">
        <color indexed="64"/>
      </left>
      <right style="thin">
        <color indexed="64"/>
      </right>
      <top/>
      <bottom style="thin">
        <color indexed="64"/>
      </bottom>
      <diagonal/>
    </border>
    <border>
      <left style="thick">
        <color indexed="64"/>
      </left>
      <right style="thin">
        <color indexed="64"/>
      </right>
      <top/>
      <bottom/>
      <diagonal/>
    </border>
    <border>
      <left style="thick">
        <color indexed="64"/>
      </left>
      <right style="thin">
        <color indexed="64"/>
      </right>
      <top/>
      <bottom style="double">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medium">
        <color indexed="64"/>
      </bottom>
      <diagonal/>
    </border>
    <border>
      <left style="medium">
        <color indexed="64"/>
      </left>
      <right style="thin">
        <color indexed="64"/>
      </right>
      <top style="double">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ck">
        <color indexed="64"/>
      </right>
      <top/>
      <bottom style="double">
        <color indexed="64"/>
      </bottom>
      <diagonal/>
    </border>
    <border>
      <left style="medium">
        <color indexed="64"/>
      </left>
      <right/>
      <top style="thin">
        <color indexed="64"/>
      </top>
      <bottom style="medium">
        <color indexed="64"/>
      </bottom>
      <diagonal/>
    </border>
    <border>
      <left style="medium">
        <color indexed="64"/>
      </left>
      <right/>
      <top style="double">
        <color indexed="64"/>
      </top>
      <bottom/>
      <diagonal/>
    </border>
    <border>
      <left/>
      <right style="medium">
        <color indexed="64"/>
      </right>
      <top style="double">
        <color indexed="64"/>
      </top>
      <bottom/>
      <diagonal/>
    </border>
    <border>
      <left style="thin">
        <color indexed="64"/>
      </left>
      <right style="medium">
        <color indexed="64"/>
      </right>
      <top style="thin">
        <color indexed="64"/>
      </top>
      <bottom/>
      <diagonal/>
    </border>
    <border>
      <left style="medium">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right style="thin">
        <color indexed="64"/>
      </right>
      <top style="medium">
        <color indexed="64"/>
      </top>
      <bottom style="double">
        <color indexed="64"/>
      </bottom>
      <diagonal/>
    </border>
    <border>
      <left style="medium">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thick">
        <color indexed="64"/>
      </right>
      <top style="thin">
        <color indexed="64"/>
      </top>
      <bottom style="medium">
        <color indexed="64"/>
      </bottom>
      <diagonal/>
    </border>
    <border>
      <left style="thick">
        <color indexed="64"/>
      </left>
      <right/>
      <top/>
      <bottom/>
      <diagonal/>
    </border>
    <border>
      <left style="thick">
        <color indexed="64"/>
      </left>
      <right/>
      <top/>
      <bottom style="medium">
        <color indexed="64"/>
      </bottom>
      <diagonal/>
    </border>
    <border>
      <left style="thick">
        <color indexed="64"/>
      </left>
      <right/>
      <top style="thin">
        <color indexed="64"/>
      </top>
      <bottom/>
      <diagonal/>
    </border>
  </borders>
  <cellStyleXfs count="3">
    <xf numFmtId="0" fontId="0" fillId="0" borderId="0"/>
    <xf numFmtId="43" fontId="4" fillId="0" borderId="0" applyFont="0" applyFill="0" applyBorder="0" applyAlignment="0" applyProtection="0"/>
    <xf numFmtId="0" fontId="6" fillId="0" borderId="0" applyNumberFormat="0" applyFill="0" applyBorder="0" applyAlignment="0" applyProtection="0"/>
  </cellStyleXfs>
  <cellXfs count="592">
    <xf numFmtId="0" fontId="0" fillId="0" borderId="0" xfId="0"/>
    <xf numFmtId="0" fontId="2" fillId="0" borderId="0" xfId="0" applyFont="1"/>
    <xf numFmtId="0" fontId="2" fillId="0" borderId="0" xfId="0" applyFont="1" applyBorder="1"/>
    <xf numFmtId="0" fontId="2" fillId="0" borderId="0" xfId="0" applyFont="1" applyBorder="1" applyAlignment="1">
      <alignment wrapText="1"/>
    </xf>
    <xf numFmtId="0" fontId="11" fillId="0" borderId="0" xfId="0" applyFont="1" applyFill="1" applyBorder="1" applyAlignment="1">
      <alignment horizontal="center" vertical="center" wrapText="1"/>
    </xf>
    <xf numFmtId="0" fontId="12" fillId="0" borderId="0" xfId="0" applyFont="1" applyFill="1" applyBorder="1" applyAlignment="1">
      <alignment horizontal="center" vertical="center"/>
    </xf>
    <xf numFmtId="0" fontId="14" fillId="0" borderId="0" xfId="0" applyFont="1" applyFill="1" applyBorder="1" applyAlignment="1">
      <alignment horizontal="center" vertical="center"/>
    </xf>
    <xf numFmtId="0" fontId="15" fillId="0" borderId="0" xfId="0" applyFont="1" applyFill="1" applyBorder="1" applyAlignment="1">
      <alignment horizontal="center" vertical="center"/>
    </xf>
    <xf numFmtId="0" fontId="17" fillId="0" borderId="0" xfId="0" applyFont="1" applyAlignment="1">
      <alignment horizontal="left" vertical="center" indent="5"/>
    </xf>
    <xf numFmtId="0" fontId="12" fillId="0" borderId="0" xfId="0" applyFont="1" applyFill="1" applyBorder="1" applyAlignment="1" applyProtection="1">
      <alignment horizontal="center" vertical="center"/>
    </xf>
    <xf numFmtId="0" fontId="14" fillId="0" borderId="0" xfId="0" applyFont="1" applyFill="1" applyBorder="1" applyAlignment="1" applyProtection="1">
      <alignment horizontal="center" vertical="center"/>
    </xf>
    <xf numFmtId="0" fontId="15" fillId="0" borderId="0" xfId="0" applyFont="1" applyFill="1" applyBorder="1" applyAlignment="1" applyProtection="1">
      <alignment horizontal="center" vertical="center"/>
    </xf>
    <xf numFmtId="0" fontId="0" fillId="0" borderId="0" xfId="0" applyAlignment="1">
      <alignment wrapText="1"/>
    </xf>
    <xf numFmtId="0" fontId="0" fillId="0" borderId="0" xfId="0" applyAlignment="1"/>
    <xf numFmtId="49" fontId="8" fillId="0" borderId="0" xfId="1" applyNumberFormat="1" applyFont="1" applyBorder="1" applyAlignment="1">
      <alignment horizontal="right" vertical="center" wrapText="1" indent="1"/>
    </xf>
    <xf numFmtId="0" fontId="7" fillId="0" borderId="0" xfId="0" applyFont="1" applyBorder="1"/>
    <xf numFmtId="0" fontId="3" fillId="0" borderId="33" xfId="0" applyFont="1" applyBorder="1" applyAlignment="1" applyProtection="1">
      <alignment vertical="center" wrapText="1"/>
    </xf>
    <xf numFmtId="0" fontId="3" fillId="0" borderId="35" xfId="0" applyFont="1" applyBorder="1" applyAlignment="1" applyProtection="1">
      <alignment horizontal="right" vertical="center" wrapText="1"/>
    </xf>
    <xf numFmtId="0" fontId="3" fillId="0" borderId="37" xfId="0" applyFont="1" applyBorder="1" applyAlignment="1" applyProtection="1">
      <alignment horizontal="right" vertical="center" wrapText="1"/>
    </xf>
    <xf numFmtId="0" fontId="3" fillId="0" borderId="28" xfId="0" applyFont="1" applyBorder="1" applyAlignment="1" applyProtection="1">
      <alignment horizontal="right" vertical="center" wrapText="1"/>
    </xf>
    <xf numFmtId="0" fontId="3" fillId="0" borderId="39" xfId="0" applyFont="1" applyBorder="1" applyAlignment="1" applyProtection="1">
      <alignment horizontal="center" vertical="center" wrapText="1"/>
    </xf>
    <xf numFmtId="0" fontId="3" fillId="0" borderId="41" xfId="0" applyFont="1" applyBorder="1" applyAlignment="1" applyProtection="1">
      <alignment horizontal="right" vertical="center" wrapText="1"/>
    </xf>
    <xf numFmtId="0" fontId="3" fillId="0" borderId="42" xfId="0" applyFont="1" applyBorder="1" applyAlignment="1" applyProtection="1">
      <alignment horizontal="right" vertical="center" wrapText="1"/>
    </xf>
    <xf numFmtId="164" fontId="21" fillId="0" borderId="1" xfId="1" applyNumberFormat="1" applyFont="1" applyBorder="1" applyAlignment="1">
      <alignment horizontal="center" vertical="center" wrapText="1"/>
    </xf>
    <xf numFmtId="164" fontId="21" fillId="0" borderId="43" xfId="1" applyNumberFormat="1" applyFont="1" applyBorder="1" applyAlignment="1">
      <alignment horizontal="center" vertical="center" wrapText="1"/>
    </xf>
    <xf numFmtId="0" fontId="2" fillId="0" borderId="0" xfId="0" applyFont="1" applyFill="1" applyBorder="1"/>
    <xf numFmtId="0" fontId="2" fillId="0" borderId="15" xfId="0" applyFont="1" applyFill="1" applyBorder="1"/>
    <xf numFmtId="167" fontId="18" fillId="0" borderId="43" xfId="1" applyNumberFormat="1" applyFont="1" applyBorder="1" applyAlignment="1">
      <alignment horizontal="right" vertical="center"/>
    </xf>
    <xf numFmtId="0" fontId="22" fillId="0" borderId="66" xfId="0" applyFont="1" applyBorder="1" applyAlignment="1" applyProtection="1">
      <alignment vertical="top" wrapText="1"/>
    </xf>
    <xf numFmtId="0" fontId="25" fillId="0" borderId="35" xfId="0" applyFont="1" applyBorder="1" applyAlignment="1" applyProtection="1">
      <alignment vertical="center" wrapText="1"/>
    </xf>
    <xf numFmtId="0" fontId="21" fillId="0" borderId="35" xfId="0" applyFont="1" applyBorder="1" applyAlignment="1" applyProtection="1">
      <alignment horizontal="right" vertical="center"/>
    </xf>
    <xf numFmtId="0" fontId="21" fillId="0" borderId="53" xfId="0" applyFont="1" applyBorder="1" applyAlignment="1" applyProtection="1">
      <alignment horizontal="right" vertical="center"/>
    </xf>
    <xf numFmtId="0" fontId="25" fillId="0" borderId="53" xfId="0" applyFont="1" applyBorder="1" applyAlignment="1" applyProtection="1">
      <alignment horizontal="right" vertical="center" indent="1"/>
    </xf>
    <xf numFmtId="0" fontId="23" fillId="0" borderId="66" xfId="0" applyFont="1" applyBorder="1" applyAlignment="1" applyProtection="1">
      <alignment horizontal="left" vertical="top" wrapText="1"/>
    </xf>
    <xf numFmtId="0" fontId="25" fillId="0" borderId="41" xfId="0" applyFont="1" applyBorder="1" applyAlignment="1" applyProtection="1">
      <alignment horizontal="right" vertical="center" indent="1"/>
    </xf>
    <xf numFmtId="0" fontId="22" fillId="0" borderId="48" xfId="0" applyFont="1" applyBorder="1" applyAlignment="1" applyProtection="1">
      <alignment vertical="center" wrapText="1"/>
    </xf>
    <xf numFmtId="0" fontId="22" fillId="0" borderId="48" xfId="0" applyFont="1" applyBorder="1" applyAlignment="1" applyProtection="1">
      <alignment vertical="top" wrapText="1"/>
    </xf>
    <xf numFmtId="0" fontId="0" fillId="0" borderId="0" xfId="0"/>
    <xf numFmtId="167" fontId="18" fillId="0" borderId="82" xfId="1" applyNumberFormat="1" applyFont="1" applyBorder="1" applyAlignment="1">
      <alignment horizontal="right" vertical="center"/>
    </xf>
    <xf numFmtId="0" fontId="18" fillId="0" borderId="69" xfId="0" applyFont="1" applyBorder="1" applyAlignment="1">
      <alignment horizontal="center"/>
    </xf>
    <xf numFmtId="0" fontId="32" fillId="0" borderId="80" xfId="0" applyFont="1" applyBorder="1" applyAlignment="1"/>
    <xf numFmtId="0" fontId="18" fillId="0" borderId="16" xfId="0" applyFont="1" applyBorder="1" applyAlignment="1">
      <alignment horizontal="center" vertical="center" wrapText="1"/>
    </xf>
    <xf numFmtId="0" fontId="32" fillId="0" borderId="81" xfId="0" applyFont="1" applyBorder="1" applyAlignment="1"/>
    <xf numFmtId="0" fontId="34" fillId="0" borderId="12" xfId="0" applyFont="1" applyBorder="1" applyAlignment="1">
      <alignment horizontal="left" vertical="center"/>
    </xf>
    <xf numFmtId="0" fontId="34" fillId="0" borderId="12" xfId="0" applyFont="1" applyBorder="1"/>
    <xf numFmtId="0" fontId="34" fillId="0" borderId="1" xfId="0" applyFont="1" applyBorder="1"/>
    <xf numFmtId="0" fontId="34" fillId="0" borderId="2" xfId="0" applyFont="1" applyBorder="1"/>
    <xf numFmtId="1" fontId="21" fillId="0" borderId="43" xfId="0" applyNumberFormat="1" applyFont="1" applyBorder="1" applyAlignment="1">
      <alignment horizontal="center" vertical="center" wrapText="1"/>
    </xf>
    <xf numFmtId="0" fontId="34" fillId="0" borderId="43" xfId="0" applyFont="1" applyBorder="1"/>
    <xf numFmtId="0" fontId="18" fillId="0" borderId="69" xfId="0" applyFont="1" applyBorder="1" applyAlignment="1">
      <alignment horizontal="center" wrapText="1"/>
    </xf>
    <xf numFmtId="1" fontId="21" fillId="0" borderId="78" xfId="1" applyNumberFormat="1" applyFont="1" applyBorder="1" applyAlignment="1">
      <alignment horizontal="center" vertical="center" wrapText="1"/>
    </xf>
    <xf numFmtId="1" fontId="21" fillId="0" borderId="73" xfId="1" applyNumberFormat="1" applyFont="1" applyBorder="1" applyAlignment="1">
      <alignment horizontal="center" vertical="center" wrapText="1"/>
    </xf>
    <xf numFmtId="166" fontId="21" fillId="0" borderId="1" xfId="0" applyNumberFormat="1" applyFont="1" applyBorder="1" applyAlignment="1">
      <alignment horizontal="center" vertical="center" wrapText="1"/>
    </xf>
    <xf numFmtId="2" fontId="21" fillId="0" borderId="1" xfId="0" applyNumberFormat="1" applyFont="1" applyBorder="1" applyAlignment="1">
      <alignment horizontal="center" vertical="center" wrapText="1"/>
    </xf>
    <xf numFmtId="1" fontId="21" fillId="0" borderId="1" xfId="0" applyNumberFormat="1" applyFont="1" applyBorder="1" applyAlignment="1">
      <alignment horizontal="center" vertical="center" wrapText="1"/>
    </xf>
    <xf numFmtId="1" fontId="21" fillId="0" borderId="21" xfId="1" applyNumberFormat="1" applyFont="1" applyFill="1" applyBorder="1" applyAlignment="1">
      <alignment vertical="center" wrapText="1"/>
    </xf>
    <xf numFmtId="1" fontId="21" fillId="0" borderId="15" xfId="1" applyNumberFormat="1" applyFont="1" applyFill="1" applyBorder="1" applyAlignment="1">
      <alignment vertical="center" wrapText="1"/>
    </xf>
    <xf numFmtId="1" fontId="21" fillId="0" borderId="0" xfId="1" applyNumberFormat="1" applyFont="1" applyFill="1" applyBorder="1" applyAlignment="1">
      <alignment vertical="center" wrapText="1"/>
    </xf>
    <xf numFmtId="1" fontId="21" fillId="0" borderId="16" xfId="1" applyNumberFormat="1" applyFont="1" applyFill="1" applyBorder="1" applyAlignment="1">
      <alignment vertical="center" wrapText="1"/>
    </xf>
    <xf numFmtId="1" fontId="21" fillId="0" borderId="22" xfId="1" applyNumberFormat="1" applyFont="1" applyFill="1" applyBorder="1" applyAlignment="1">
      <alignment vertical="center" wrapText="1"/>
    </xf>
    <xf numFmtId="0" fontId="9" fillId="0" borderId="17" xfId="0" applyFont="1" applyFill="1" applyBorder="1" applyAlignment="1">
      <alignment horizontal="center" vertical="center" wrapText="1"/>
    </xf>
    <xf numFmtId="0" fontId="2" fillId="0" borderId="20" xfId="0" applyFont="1" applyFill="1" applyBorder="1"/>
    <xf numFmtId="0" fontId="2" fillId="0" borderId="18" xfId="0" applyFont="1" applyFill="1" applyBorder="1"/>
    <xf numFmtId="0" fontId="34" fillId="0" borderId="66" xfId="0" applyFont="1" applyBorder="1" applyAlignment="1">
      <alignment horizontal="left" vertical="center" wrapText="1"/>
    </xf>
    <xf numFmtId="0" fontId="34" fillId="0" borderId="41" xfId="0" applyFont="1" applyBorder="1" applyAlignment="1">
      <alignment horizontal="left" vertical="center" wrapText="1"/>
    </xf>
    <xf numFmtId="0" fontId="34" fillId="0" borderId="66" xfId="0" applyFont="1" applyBorder="1"/>
    <xf numFmtId="0" fontId="34" fillId="0" borderId="35" xfId="0" applyFont="1" applyBorder="1"/>
    <xf numFmtId="0" fontId="34" fillId="0" borderId="41" xfId="0" applyFont="1" applyBorder="1"/>
    <xf numFmtId="0" fontId="34" fillId="0" borderId="66" xfId="0" applyFont="1" applyBorder="1" applyAlignment="1">
      <alignment wrapText="1"/>
    </xf>
    <xf numFmtId="0" fontId="34" fillId="0" borderId="35" xfId="0" applyFont="1" applyBorder="1" applyAlignment="1">
      <alignment wrapText="1"/>
    </xf>
    <xf numFmtId="0" fontId="34" fillId="0" borderId="41" xfId="0" applyFont="1" applyBorder="1" applyAlignment="1">
      <alignment wrapText="1"/>
    </xf>
    <xf numFmtId="0" fontId="34" fillId="0" borderId="53" xfId="0" applyFont="1" applyBorder="1" applyAlignment="1">
      <alignment wrapText="1"/>
    </xf>
    <xf numFmtId="1" fontId="21" fillId="0" borderId="19" xfId="1" applyNumberFormat="1" applyFont="1" applyFill="1" applyBorder="1" applyAlignment="1">
      <alignment vertical="center" wrapText="1"/>
    </xf>
    <xf numFmtId="1" fontId="21" fillId="0" borderId="14" xfId="1" applyNumberFormat="1" applyFont="1" applyFill="1" applyBorder="1" applyAlignment="1">
      <alignment vertical="center" wrapText="1"/>
    </xf>
    <xf numFmtId="1" fontId="21" fillId="0" borderId="29" xfId="1" applyNumberFormat="1" applyFont="1" applyFill="1" applyBorder="1" applyAlignment="1">
      <alignment vertical="center" wrapText="1"/>
    </xf>
    <xf numFmtId="0" fontId="5" fillId="0" borderId="0" xfId="0" applyFont="1" applyFill="1" applyBorder="1" applyAlignment="1">
      <alignment horizontal="center" vertical="center"/>
    </xf>
    <xf numFmtId="0" fontId="10" fillId="0" borderId="0" xfId="0" applyFont="1" applyFill="1" applyBorder="1" applyAlignment="1">
      <alignment horizontal="center"/>
    </xf>
    <xf numFmtId="0" fontId="18" fillId="0" borderId="35" xfId="0" applyFont="1" applyBorder="1" applyAlignment="1">
      <alignment horizontal="center"/>
    </xf>
    <xf numFmtId="0" fontId="32" fillId="0" borderId="1" xfId="0" applyFont="1" applyBorder="1" applyAlignment="1"/>
    <xf numFmtId="0" fontId="34" fillId="0" borderId="1" xfId="0" applyFont="1" applyBorder="1" applyAlignment="1">
      <alignment horizontal="left" vertical="center"/>
    </xf>
    <xf numFmtId="0" fontId="34" fillId="0" borderId="1" xfId="0" applyFont="1" applyBorder="1" applyAlignment="1">
      <alignment horizontal="left" vertical="center" wrapText="1"/>
    </xf>
    <xf numFmtId="0" fontId="17" fillId="0" borderId="1" xfId="0" applyFont="1" applyBorder="1" applyAlignment="1">
      <alignment horizontal="center"/>
    </xf>
    <xf numFmtId="0" fontId="40" fillId="0" borderId="35" xfId="0" applyFont="1" applyBorder="1" applyAlignment="1">
      <alignment vertical="center" wrapText="1"/>
    </xf>
    <xf numFmtId="0" fontId="1" fillId="0" borderId="35" xfId="0" applyFont="1" applyBorder="1" applyAlignment="1" applyProtection="1">
      <alignment vertical="top" wrapText="1"/>
    </xf>
    <xf numFmtId="0" fontId="44" fillId="0" borderId="0" xfId="0" applyFont="1"/>
    <xf numFmtId="0" fontId="40" fillId="0" borderId="35" xfId="0" applyFont="1" applyFill="1" applyBorder="1" applyAlignment="1">
      <alignment vertical="center" wrapText="1"/>
    </xf>
    <xf numFmtId="164" fontId="37" fillId="0" borderId="1" xfId="1" applyNumberFormat="1" applyFont="1" applyBorder="1" applyAlignment="1">
      <alignment horizontal="center" vertical="center" wrapText="1"/>
    </xf>
    <xf numFmtId="0" fontId="40" fillId="0" borderId="53" xfId="0" applyFont="1" applyBorder="1" applyAlignment="1">
      <alignment vertical="center" wrapText="1"/>
    </xf>
    <xf numFmtId="167" fontId="39" fillId="0" borderId="43" xfId="1" applyNumberFormat="1" applyFont="1" applyBorder="1" applyAlignment="1">
      <alignment horizontal="right" vertical="center"/>
    </xf>
    <xf numFmtId="0" fontId="40" fillId="0" borderId="35" xfId="0" applyFont="1" applyBorder="1" applyAlignment="1">
      <alignment horizontal="left" vertical="center" wrapText="1"/>
    </xf>
    <xf numFmtId="0" fontId="42" fillId="0" borderId="35" xfId="0" applyFont="1" applyBorder="1" applyAlignment="1">
      <alignment wrapText="1"/>
    </xf>
    <xf numFmtId="0" fontId="40" fillId="0" borderId="53" xfId="0" applyFont="1" applyFill="1" applyBorder="1" applyAlignment="1">
      <alignment vertical="center" wrapText="1"/>
    </xf>
    <xf numFmtId="0" fontId="13" fillId="3" borderId="0" xfId="0" applyFont="1" applyFill="1" applyBorder="1" applyAlignment="1" applyProtection="1">
      <alignment horizontal="center" vertical="center"/>
      <protection locked="0"/>
    </xf>
    <xf numFmtId="0" fontId="14" fillId="3" borderId="0" xfId="0" applyFont="1" applyFill="1" applyBorder="1" applyAlignment="1" applyProtection="1">
      <alignment horizontal="center" vertical="center" wrapText="1"/>
      <protection locked="0"/>
    </xf>
    <xf numFmtId="0" fontId="14" fillId="3" borderId="0" xfId="0" applyFont="1" applyFill="1" applyBorder="1" applyAlignment="1" applyProtection="1">
      <alignment horizontal="center" vertical="center"/>
      <protection locked="0"/>
    </xf>
    <xf numFmtId="0" fontId="15" fillId="3" borderId="0" xfId="0" applyFont="1" applyFill="1" applyBorder="1" applyAlignment="1" applyProtection="1">
      <alignment horizontal="center" vertical="center"/>
      <protection locked="0"/>
    </xf>
    <xf numFmtId="0" fontId="31" fillId="3" borderId="67" xfId="0" applyFont="1" applyFill="1" applyBorder="1" applyAlignment="1" applyProtection="1">
      <alignment horizontal="center" vertical="center"/>
      <protection locked="0"/>
    </xf>
    <xf numFmtId="0" fontId="17" fillId="3" borderId="76" xfId="0" applyFont="1" applyFill="1" applyBorder="1" applyAlignment="1" applyProtection="1">
      <alignment horizontal="center"/>
      <protection locked="0"/>
    </xf>
    <xf numFmtId="0" fontId="31" fillId="3" borderId="36"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protection locked="0"/>
    </xf>
    <xf numFmtId="0" fontId="17" fillId="3" borderId="30" xfId="0" applyFont="1" applyFill="1" applyBorder="1" applyAlignment="1" applyProtection="1">
      <alignment horizontal="center"/>
      <protection locked="0"/>
    </xf>
    <xf numFmtId="0" fontId="31" fillId="3" borderId="31" xfId="0" applyFont="1" applyFill="1" applyBorder="1" applyAlignment="1" applyProtection="1">
      <alignment horizontal="center" vertical="center"/>
      <protection locked="0"/>
    </xf>
    <xf numFmtId="0" fontId="33" fillId="3" borderId="1" xfId="0" applyFont="1" applyFill="1" applyBorder="1" applyAlignment="1" applyProtection="1">
      <alignment horizontal="center" vertical="center"/>
      <protection locked="0"/>
    </xf>
    <xf numFmtId="0" fontId="33" fillId="3" borderId="36" xfId="0" applyFont="1" applyFill="1" applyBorder="1" applyAlignment="1" applyProtection="1">
      <alignment horizontal="center" vertical="center" wrapText="1"/>
      <protection locked="0"/>
    </xf>
    <xf numFmtId="0" fontId="33" fillId="3" borderId="2" xfId="0" applyFont="1" applyFill="1" applyBorder="1" applyAlignment="1" applyProtection="1">
      <alignment horizontal="center" vertical="center"/>
      <protection locked="0"/>
    </xf>
    <xf numFmtId="0" fontId="33" fillId="3" borderId="76" xfId="0" applyFont="1" applyFill="1" applyBorder="1" applyAlignment="1" applyProtection="1">
      <alignment horizontal="center" vertical="center" wrapText="1"/>
      <protection locked="0"/>
    </xf>
    <xf numFmtId="166" fontId="21" fillId="3" borderId="1" xfId="1" applyNumberFormat="1" applyFont="1" applyFill="1" applyBorder="1" applyAlignment="1">
      <alignment horizontal="center" vertical="center" wrapText="1"/>
    </xf>
    <xf numFmtId="0" fontId="21" fillId="3" borderId="1" xfId="0" applyFont="1" applyFill="1" applyBorder="1" applyAlignment="1" applyProtection="1">
      <alignment horizontal="center" vertical="center" wrapText="1"/>
      <protection locked="0"/>
    </xf>
    <xf numFmtId="0" fontId="21" fillId="3" borderId="36" xfId="0" applyFont="1" applyFill="1" applyBorder="1" applyAlignment="1" applyProtection="1">
      <alignment horizontal="center" vertical="center" wrapText="1"/>
      <protection locked="0"/>
    </xf>
    <xf numFmtId="37" fontId="21" fillId="3" borderId="1" xfId="1" applyNumberFormat="1" applyFont="1" applyFill="1" applyBorder="1" applyAlignment="1" applyProtection="1">
      <alignment horizontal="center" vertical="center" wrapText="1"/>
      <protection locked="0"/>
    </xf>
    <xf numFmtId="37" fontId="21" fillId="3" borderId="36" xfId="1" applyNumberFormat="1" applyFont="1" applyFill="1" applyBorder="1" applyAlignment="1" applyProtection="1">
      <alignment horizontal="center" vertical="center" wrapText="1"/>
      <protection locked="0"/>
    </xf>
    <xf numFmtId="0" fontId="17" fillId="3" borderId="1" xfId="0" applyFont="1" applyFill="1" applyBorder="1" applyAlignment="1" applyProtection="1">
      <alignment horizontal="center" vertical="center"/>
      <protection locked="0"/>
    </xf>
    <xf numFmtId="0" fontId="17" fillId="3" borderId="36" xfId="0" applyFont="1" applyFill="1" applyBorder="1" applyAlignment="1" applyProtection="1">
      <alignment horizontal="center" vertical="center" wrapText="1"/>
      <protection locked="0"/>
    </xf>
    <xf numFmtId="1" fontId="21" fillId="3" borderId="12" xfId="1" applyNumberFormat="1" applyFont="1" applyFill="1" applyBorder="1" applyAlignment="1">
      <alignment horizontal="center" vertical="center" wrapText="1"/>
    </xf>
    <xf numFmtId="166" fontId="21" fillId="3" borderId="2" xfId="1" applyNumberFormat="1" applyFont="1" applyFill="1" applyBorder="1" applyAlignment="1">
      <alignment horizontal="center" vertical="center" wrapText="1"/>
    </xf>
    <xf numFmtId="1" fontId="21" fillId="3" borderId="12" xfId="0" applyNumberFormat="1" applyFont="1" applyFill="1" applyBorder="1" applyAlignment="1">
      <alignment horizontal="center" vertical="center" wrapText="1"/>
    </xf>
    <xf numFmtId="1" fontId="21" fillId="3" borderId="43" xfId="1" applyNumberFormat="1" applyFont="1" applyFill="1" applyBorder="1" applyAlignment="1">
      <alignment horizontal="center" vertical="center" wrapText="1"/>
    </xf>
    <xf numFmtId="0" fontId="44" fillId="0" borderId="0" xfId="0" applyFont="1" applyFill="1"/>
    <xf numFmtId="166" fontId="21" fillId="0" borderId="36" xfId="0" applyNumberFormat="1" applyFont="1" applyBorder="1" applyAlignment="1">
      <alignment horizontal="center" vertical="center" wrapText="1"/>
    </xf>
    <xf numFmtId="2" fontId="21" fillId="0" borderId="36" xfId="0" applyNumberFormat="1" applyFont="1" applyBorder="1" applyAlignment="1">
      <alignment horizontal="center" vertical="center" wrapText="1"/>
    </xf>
    <xf numFmtId="1" fontId="21" fillId="0" borderId="36" xfId="0" applyNumberFormat="1" applyFont="1" applyBorder="1" applyAlignment="1">
      <alignment horizontal="center" vertical="center" wrapText="1"/>
    </xf>
    <xf numFmtId="167" fontId="37" fillId="0" borderId="1" xfId="1" applyNumberFormat="1" applyFont="1" applyBorder="1" applyAlignment="1">
      <alignment horizontal="center" vertical="center"/>
    </xf>
    <xf numFmtId="0" fontId="37" fillId="0" borderId="35" xfId="0" applyFont="1" applyBorder="1" applyAlignment="1">
      <alignment vertical="center" wrapText="1"/>
    </xf>
    <xf numFmtId="167" fontId="37" fillId="0" borderId="1" xfId="1" applyNumberFormat="1" applyFont="1" applyBorder="1" applyAlignment="1">
      <alignment horizontal="center" vertical="center" wrapText="1"/>
    </xf>
    <xf numFmtId="167" fontId="37" fillId="0" borderId="36" xfId="1" applyNumberFormat="1" applyFont="1" applyBorder="1" applyAlignment="1">
      <alignment horizontal="center" vertical="center" wrapText="1"/>
    </xf>
    <xf numFmtId="0" fontId="37" fillId="0" borderId="53" xfId="0" applyFont="1" applyBorder="1" applyAlignment="1">
      <alignment vertical="center" wrapText="1"/>
    </xf>
    <xf numFmtId="167" fontId="37" fillId="0" borderId="43" xfId="1" applyNumberFormat="1" applyFont="1" applyBorder="1" applyAlignment="1">
      <alignment horizontal="center" vertical="center" wrapText="1"/>
    </xf>
    <xf numFmtId="167" fontId="37" fillId="0" borderId="30" xfId="1" applyNumberFormat="1" applyFont="1" applyBorder="1" applyAlignment="1">
      <alignment horizontal="center" vertical="center" wrapText="1"/>
    </xf>
    <xf numFmtId="0" fontId="40" fillId="0" borderId="0" xfId="0" applyFont="1" applyFill="1" applyBorder="1" applyAlignment="1">
      <alignment vertical="center"/>
    </xf>
    <xf numFmtId="41" fontId="21" fillId="0" borderId="1" xfId="1" applyNumberFormat="1" applyFont="1" applyFill="1" applyBorder="1" applyAlignment="1">
      <alignment horizontal="center" vertical="center" wrapText="1"/>
    </xf>
    <xf numFmtId="41" fontId="21" fillId="0" borderId="36" xfId="1" applyNumberFormat="1" applyFont="1" applyFill="1" applyBorder="1" applyAlignment="1">
      <alignment horizontal="center" vertical="center" wrapText="1"/>
    </xf>
    <xf numFmtId="41" fontId="21" fillId="0" borderId="43" xfId="1" applyNumberFormat="1" applyFont="1" applyFill="1" applyBorder="1" applyAlignment="1">
      <alignment horizontal="center" vertical="center" wrapText="1"/>
    </xf>
    <xf numFmtId="41" fontId="21" fillId="0" borderId="30" xfId="1" applyNumberFormat="1" applyFont="1" applyFill="1" applyBorder="1" applyAlignment="1">
      <alignment horizontal="center" vertical="center" wrapText="1"/>
    </xf>
    <xf numFmtId="0" fontId="0" fillId="0" borderId="0" xfId="0" applyProtection="1"/>
    <xf numFmtId="0" fontId="32" fillId="0" borderId="1" xfId="0" applyFont="1" applyFill="1" applyBorder="1" applyAlignment="1" applyProtection="1">
      <alignment horizontal="center" vertical="center"/>
    </xf>
    <xf numFmtId="0" fontId="32" fillId="0" borderId="36" xfId="0" applyFont="1" applyFill="1" applyBorder="1" applyAlignment="1" applyProtection="1">
      <alignment horizontal="center" vertical="center" wrapText="1"/>
    </xf>
    <xf numFmtId="0" fontId="21" fillId="0" borderId="35" xfId="0" applyFont="1" applyBorder="1" applyAlignment="1" applyProtection="1">
      <alignment horizontal="left" vertical="center" wrapText="1"/>
    </xf>
    <xf numFmtId="0" fontId="21" fillId="0" borderId="41" xfId="0" applyFont="1" applyBorder="1" applyAlignment="1" applyProtection="1">
      <alignment horizontal="left" vertical="center" wrapText="1"/>
    </xf>
    <xf numFmtId="1" fontId="21" fillId="3" borderId="1" xfId="1" applyNumberFormat="1" applyFont="1" applyFill="1" applyBorder="1" applyAlignment="1" applyProtection="1">
      <alignment horizontal="center" vertical="center" wrapText="1"/>
      <protection locked="0"/>
    </xf>
    <xf numFmtId="166" fontId="21" fillId="3" borderId="1" xfId="1" applyNumberFormat="1" applyFont="1" applyFill="1" applyBorder="1" applyAlignment="1" applyProtection="1">
      <alignment horizontal="center" vertical="center" wrapText="1"/>
      <protection locked="0"/>
    </xf>
    <xf numFmtId="1" fontId="21" fillId="3" borderId="1" xfId="0" applyNumberFormat="1" applyFont="1" applyFill="1" applyBorder="1" applyAlignment="1" applyProtection="1">
      <alignment horizontal="center" vertical="center" wrapText="1"/>
      <protection locked="0"/>
    </xf>
    <xf numFmtId="0" fontId="21" fillId="0" borderId="35" xfId="0" applyFont="1" applyBorder="1" applyAlignment="1" applyProtection="1">
      <alignment vertical="center" wrapText="1"/>
    </xf>
    <xf numFmtId="0" fontId="9" fillId="0" borderId="35" xfId="0" applyFont="1" applyFill="1" applyBorder="1" applyAlignment="1" applyProtection="1">
      <alignment horizontal="center" vertical="center" wrapText="1"/>
    </xf>
    <xf numFmtId="0" fontId="0" fillId="0" borderId="0" xfId="0" applyAlignment="1" applyProtection="1">
      <alignment vertical="top"/>
    </xf>
    <xf numFmtId="0" fontId="21" fillId="0" borderId="2" xfId="0" applyFont="1" applyBorder="1" applyAlignment="1" applyProtection="1">
      <alignment horizontal="center" vertical="center" wrapText="1"/>
    </xf>
    <xf numFmtId="0" fontId="21" fillId="0" borderId="66" xfId="0" applyFont="1" applyBorder="1" applyAlignment="1" applyProtection="1">
      <alignment vertical="center" wrapText="1"/>
    </xf>
    <xf numFmtId="0" fontId="21" fillId="0" borderId="1" xfId="0" applyFont="1" applyBorder="1" applyAlignment="1" applyProtection="1">
      <alignment vertical="center" wrapText="1"/>
    </xf>
    <xf numFmtId="0" fontId="21" fillId="0" borderId="53" xfId="0" applyFont="1" applyBorder="1" applyAlignment="1" applyProtection="1">
      <alignment vertical="center" wrapText="1"/>
    </xf>
    <xf numFmtId="0" fontId="21" fillId="3" borderId="67" xfId="0" applyFont="1" applyFill="1" applyBorder="1" applyAlignment="1" applyProtection="1">
      <alignment horizontal="left" vertical="top" wrapText="1"/>
      <protection locked="0"/>
    </xf>
    <xf numFmtId="0" fontId="21" fillId="3" borderId="36" xfId="0" applyFont="1" applyFill="1" applyBorder="1" applyAlignment="1" applyProtection="1">
      <alignment horizontal="left" vertical="top" wrapText="1"/>
      <protection locked="0"/>
    </xf>
    <xf numFmtId="0" fontId="21" fillId="3" borderId="30" xfId="0" applyFont="1" applyFill="1" applyBorder="1" applyAlignment="1" applyProtection="1">
      <alignment horizontal="left" vertical="top" wrapText="1"/>
      <protection locked="0"/>
    </xf>
    <xf numFmtId="0" fontId="21" fillId="3" borderId="12" xfId="0" applyFont="1" applyFill="1" applyBorder="1" applyAlignment="1" applyProtection="1">
      <alignment horizontal="center" vertical="center" wrapText="1"/>
      <protection locked="0"/>
    </xf>
    <xf numFmtId="0" fontId="21" fillId="3" borderId="12" xfId="0" applyFont="1" applyFill="1" applyBorder="1" applyAlignment="1" applyProtection="1">
      <alignment vertical="center" wrapText="1"/>
      <protection locked="0"/>
    </xf>
    <xf numFmtId="0" fontId="21" fillId="3" borderId="1" xfId="0" applyFont="1" applyFill="1" applyBorder="1" applyAlignment="1" applyProtection="1">
      <alignment vertical="center" wrapText="1"/>
      <protection locked="0"/>
    </xf>
    <xf numFmtId="0" fontId="21" fillId="3" borderId="43" xfId="0" applyFont="1" applyFill="1" applyBorder="1" applyAlignment="1" applyProtection="1">
      <alignment vertical="center" wrapText="1"/>
      <protection locked="0"/>
    </xf>
    <xf numFmtId="1" fontId="21" fillId="3" borderId="12" xfId="1" applyNumberFormat="1" applyFont="1" applyFill="1" applyBorder="1" applyAlignment="1" applyProtection="1">
      <alignment horizontal="center" vertical="center" wrapText="1"/>
      <protection locked="0"/>
    </xf>
    <xf numFmtId="166" fontId="21" fillId="3" borderId="2" xfId="1" applyNumberFormat="1" applyFont="1" applyFill="1" applyBorder="1" applyAlignment="1" applyProtection="1">
      <alignment horizontal="center" vertical="center" wrapText="1"/>
      <protection locked="0"/>
    </xf>
    <xf numFmtId="1" fontId="21" fillId="3" borderId="2" xfId="1" applyNumberFormat="1" applyFont="1" applyFill="1" applyBorder="1" applyAlignment="1" applyProtection="1">
      <alignment horizontal="center" vertical="center" wrapText="1"/>
      <protection locked="0"/>
    </xf>
    <xf numFmtId="1" fontId="21" fillId="3" borderId="12" xfId="0" applyNumberFormat="1" applyFont="1" applyFill="1" applyBorder="1" applyAlignment="1" applyProtection="1">
      <alignment horizontal="center" vertical="center" wrapText="1"/>
      <protection locked="0"/>
    </xf>
    <xf numFmtId="1" fontId="21" fillId="3" borderId="43" xfId="1" applyNumberFormat="1" applyFont="1" applyFill="1" applyBorder="1" applyAlignment="1" applyProtection="1">
      <alignment horizontal="center" vertical="center" wrapText="1"/>
      <protection locked="0"/>
    </xf>
    <xf numFmtId="166" fontId="37" fillId="3" borderId="1" xfId="1" applyNumberFormat="1" applyFont="1" applyFill="1" applyBorder="1" applyAlignment="1" applyProtection="1">
      <alignment horizontal="center" vertical="center"/>
      <protection locked="0"/>
    </xf>
    <xf numFmtId="1" fontId="37" fillId="3" borderId="1" xfId="1" applyNumberFormat="1" applyFont="1" applyFill="1" applyBorder="1" applyAlignment="1" applyProtection="1">
      <alignment horizontal="center" vertical="center"/>
      <protection locked="0"/>
    </xf>
    <xf numFmtId="1" fontId="37" fillId="3" borderId="1" xfId="1" applyNumberFormat="1" applyFont="1" applyFill="1" applyBorder="1" applyAlignment="1" applyProtection="1">
      <alignment horizontal="center" vertical="center" wrapText="1"/>
      <protection locked="0"/>
    </xf>
    <xf numFmtId="1" fontId="37" fillId="3" borderId="36" xfId="1" applyNumberFormat="1" applyFont="1" applyFill="1" applyBorder="1" applyAlignment="1" applyProtection="1">
      <alignment horizontal="center" vertical="center" wrapText="1"/>
      <protection locked="0"/>
    </xf>
    <xf numFmtId="166" fontId="37" fillId="3" borderId="1" xfId="1" applyNumberFormat="1" applyFont="1" applyFill="1" applyBorder="1" applyAlignment="1" applyProtection="1">
      <alignment horizontal="center" vertical="center" wrapText="1"/>
      <protection locked="0"/>
    </xf>
    <xf numFmtId="166" fontId="37" fillId="3" borderId="36" xfId="1" applyNumberFormat="1" applyFont="1" applyFill="1" applyBorder="1" applyAlignment="1" applyProtection="1">
      <alignment horizontal="center" vertical="center" wrapText="1"/>
      <protection locked="0"/>
    </xf>
    <xf numFmtId="2" fontId="37" fillId="3" borderId="1" xfId="1" applyNumberFormat="1" applyFont="1" applyFill="1" applyBorder="1" applyAlignment="1" applyProtection="1">
      <alignment horizontal="center" vertical="center"/>
      <protection locked="0"/>
    </xf>
    <xf numFmtId="2" fontId="37" fillId="3" borderId="1" xfId="1" applyNumberFormat="1" applyFont="1" applyFill="1" applyBorder="1" applyAlignment="1" applyProtection="1">
      <alignment horizontal="center" vertical="center" wrapText="1"/>
      <protection locked="0"/>
    </xf>
    <xf numFmtId="2" fontId="37" fillId="3" borderId="36" xfId="1" applyNumberFormat="1" applyFont="1" applyFill="1" applyBorder="1" applyAlignment="1" applyProtection="1">
      <alignment horizontal="center" vertical="center" wrapText="1"/>
      <protection locked="0"/>
    </xf>
    <xf numFmtId="167" fontId="43" fillId="3" borderId="43" xfId="1" applyNumberFormat="1" applyFont="1" applyFill="1" applyBorder="1" applyAlignment="1" applyProtection="1">
      <alignment horizontal="center" vertical="center"/>
      <protection locked="0"/>
    </xf>
    <xf numFmtId="167" fontId="43" fillId="3" borderId="30" xfId="1" applyNumberFormat="1" applyFont="1" applyFill="1" applyBorder="1" applyAlignment="1" applyProtection="1">
      <alignment horizontal="center" vertical="center"/>
      <protection locked="0"/>
    </xf>
    <xf numFmtId="165" fontId="21" fillId="3" borderId="1" xfId="1" applyNumberFormat="1" applyFont="1" applyFill="1" applyBorder="1" applyAlignment="1" applyProtection="1">
      <alignment horizontal="center" vertical="center" wrapText="1"/>
      <protection locked="0"/>
    </xf>
    <xf numFmtId="165" fontId="21" fillId="3" borderId="36" xfId="1" applyNumberFormat="1" applyFont="1" applyFill="1" applyBorder="1" applyAlignment="1" applyProtection="1">
      <alignment horizontal="center" vertical="center" wrapText="1"/>
      <protection locked="0"/>
    </xf>
    <xf numFmtId="167" fontId="37" fillId="3" borderId="1" xfId="1" applyNumberFormat="1" applyFont="1" applyFill="1" applyBorder="1" applyAlignment="1" applyProtection="1">
      <alignment horizontal="center" vertical="center" wrapText="1"/>
      <protection locked="0"/>
    </xf>
    <xf numFmtId="167" fontId="37" fillId="3" borderId="36" xfId="1" applyNumberFormat="1" applyFont="1" applyFill="1" applyBorder="1" applyAlignment="1" applyProtection="1">
      <alignment horizontal="center" vertical="center" wrapText="1"/>
      <protection locked="0"/>
    </xf>
    <xf numFmtId="39" fontId="21" fillId="3" borderId="1" xfId="1" applyNumberFormat="1" applyFont="1" applyFill="1" applyBorder="1" applyAlignment="1" applyProtection="1">
      <alignment horizontal="center" vertical="center" wrapText="1"/>
      <protection locked="0"/>
    </xf>
    <xf numFmtId="39" fontId="21" fillId="3" borderId="36" xfId="1" applyNumberFormat="1" applyFont="1" applyFill="1" applyBorder="1" applyAlignment="1" applyProtection="1">
      <alignment horizontal="center" vertical="center" wrapText="1"/>
      <protection locked="0"/>
    </xf>
    <xf numFmtId="0" fontId="0" fillId="0" borderId="0" xfId="0" applyAlignment="1" applyProtection="1">
      <alignment wrapText="1"/>
    </xf>
    <xf numFmtId="0" fontId="18" fillId="0" borderId="1" xfId="0" applyFont="1" applyBorder="1" applyAlignment="1" applyProtection="1">
      <alignment horizontal="center" vertical="center" wrapText="1"/>
    </xf>
    <xf numFmtId="0" fontId="18" fillId="0" borderId="36" xfId="0" applyFont="1" applyBorder="1" applyAlignment="1" applyProtection="1">
      <alignment horizontal="center" vertical="center" wrapText="1"/>
    </xf>
    <xf numFmtId="43" fontId="21" fillId="0" borderId="1" xfId="1" applyFont="1" applyFill="1" applyBorder="1" applyAlignment="1" applyProtection="1">
      <alignment horizontal="center" vertical="center" wrapText="1"/>
    </xf>
    <xf numFmtId="43" fontId="21" fillId="0" borderId="36" xfId="1" applyFont="1" applyFill="1" applyBorder="1" applyAlignment="1" applyProtection="1">
      <alignment horizontal="center" vertical="center" wrapText="1"/>
    </xf>
    <xf numFmtId="43" fontId="21" fillId="0" borderId="43" xfId="1" applyFont="1" applyFill="1" applyBorder="1" applyAlignment="1" applyProtection="1">
      <alignment horizontal="center" vertical="center" wrapText="1"/>
    </xf>
    <xf numFmtId="43" fontId="21" fillId="0" borderId="30" xfId="1" applyFont="1" applyFill="1" applyBorder="1" applyAlignment="1" applyProtection="1">
      <alignment horizontal="center" vertical="center" wrapText="1"/>
    </xf>
    <xf numFmtId="2" fontId="21" fillId="3" borderId="1" xfId="0" applyNumberFormat="1" applyFont="1" applyFill="1" applyBorder="1" applyAlignment="1" applyProtection="1">
      <alignment horizontal="center" vertical="center" wrapText="1"/>
      <protection locked="0"/>
    </xf>
    <xf numFmtId="2" fontId="21" fillId="3" borderId="36" xfId="0" applyNumberFormat="1" applyFont="1" applyFill="1" applyBorder="1" applyAlignment="1" applyProtection="1">
      <alignment horizontal="center" vertical="center" wrapText="1"/>
      <protection locked="0"/>
    </xf>
    <xf numFmtId="1" fontId="21" fillId="3" borderId="36" xfId="0" applyNumberFormat="1" applyFont="1" applyFill="1" applyBorder="1" applyAlignment="1" applyProtection="1">
      <alignment horizontal="center" vertical="center" wrapText="1"/>
      <protection locked="0"/>
    </xf>
    <xf numFmtId="167" fontId="18" fillId="3" borderId="43" xfId="1" applyNumberFormat="1" applyFont="1" applyFill="1" applyBorder="1" applyAlignment="1" applyProtection="1">
      <alignment horizontal="center" vertical="center"/>
      <protection locked="0"/>
    </xf>
    <xf numFmtId="167" fontId="18" fillId="3" borderId="30" xfId="1" applyNumberFormat="1" applyFont="1" applyFill="1" applyBorder="1" applyAlignment="1" applyProtection="1">
      <alignment horizontal="center" vertical="center"/>
      <protection locked="0"/>
    </xf>
    <xf numFmtId="0" fontId="21" fillId="0" borderId="52" xfId="0" applyFont="1" applyBorder="1" applyAlignment="1" applyProtection="1">
      <alignment horizontal="center" vertical="center" wrapText="1"/>
    </xf>
    <xf numFmtId="0" fontId="21" fillId="0" borderId="4" xfId="0" applyFont="1" applyBorder="1" applyAlignment="1" applyProtection="1">
      <alignment vertical="center" wrapText="1"/>
    </xf>
    <xf numFmtId="0" fontId="18" fillId="3" borderId="1" xfId="0" applyFont="1" applyFill="1" applyBorder="1" applyAlignment="1" applyProtection="1">
      <alignment horizontal="left" vertical="top" wrapText="1"/>
      <protection locked="0"/>
    </xf>
    <xf numFmtId="0" fontId="18" fillId="3" borderId="49" xfId="0" applyFont="1" applyFill="1" applyBorder="1" applyAlignment="1" applyProtection="1">
      <alignment horizontal="center" vertical="center" wrapText="1"/>
      <protection locked="0"/>
    </xf>
    <xf numFmtId="0" fontId="17" fillId="0" borderId="41" xfId="0" applyFont="1" applyBorder="1" applyAlignment="1" applyProtection="1">
      <alignment vertical="center" wrapText="1"/>
    </xf>
    <xf numFmtId="0" fontId="17" fillId="0" borderId="53" xfId="0" applyFont="1" applyBorder="1" applyAlignment="1" applyProtection="1">
      <alignment vertical="center" wrapText="1"/>
    </xf>
    <xf numFmtId="0" fontId="22" fillId="0" borderId="48" xfId="0" applyFont="1" applyBorder="1" applyAlignment="1">
      <alignment vertical="center" wrapText="1"/>
    </xf>
    <xf numFmtId="166" fontId="21" fillId="0" borderId="1" xfId="1" applyNumberFormat="1" applyFont="1" applyFill="1" applyBorder="1" applyAlignment="1">
      <alignment horizontal="center" vertical="center" wrapText="1"/>
    </xf>
    <xf numFmtId="0" fontId="37" fillId="0" borderId="0" xfId="0" applyFont="1" applyFill="1" applyBorder="1" applyAlignment="1">
      <alignment vertical="center" wrapText="1"/>
    </xf>
    <xf numFmtId="0" fontId="0" fillId="0" borderId="0" xfId="0" applyBorder="1"/>
    <xf numFmtId="166" fontId="18" fillId="2" borderId="0" xfId="0" applyNumberFormat="1" applyFont="1" applyFill="1" applyBorder="1" applyAlignment="1" applyProtection="1">
      <alignment vertical="center" wrapText="1"/>
      <protection locked="0"/>
    </xf>
    <xf numFmtId="0" fontId="0" fillId="0" borderId="0" xfId="0" applyBorder="1" applyAlignment="1">
      <alignment horizontal="center"/>
    </xf>
    <xf numFmtId="0" fontId="9" fillId="0" borderId="12" xfId="0" applyFont="1" applyFill="1" applyBorder="1" applyAlignment="1">
      <alignment horizontal="center" vertical="center" wrapText="1"/>
    </xf>
    <xf numFmtId="0" fontId="52" fillId="0" borderId="35" xfId="0" applyFont="1" applyBorder="1" applyAlignment="1">
      <alignment vertical="center" wrapText="1"/>
    </xf>
    <xf numFmtId="0" fontId="53" fillId="0" borderId="35" xfId="0" applyFont="1" applyBorder="1" applyAlignment="1">
      <alignment vertical="center" wrapText="1"/>
    </xf>
    <xf numFmtId="1" fontId="52" fillId="0" borderId="1" xfId="1" applyNumberFormat="1" applyFont="1" applyBorder="1" applyAlignment="1">
      <alignment horizontal="center" vertical="center" wrapText="1"/>
    </xf>
    <xf numFmtId="1" fontId="52" fillId="0" borderId="36" xfId="1" applyNumberFormat="1" applyFont="1" applyBorder="1" applyAlignment="1">
      <alignment horizontal="center" vertical="center" wrapText="1"/>
    </xf>
    <xf numFmtId="0" fontId="53" fillId="0" borderId="35" xfId="0" applyFont="1" applyBorder="1" applyAlignment="1">
      <alignment horizontal="left" vertical="center" wrapText="1"/>
    </xf>
    <xf numFmtId="0" fontId="56" fillId="0" borderId="35" xfId="0" applyFont="1" applyBorder="1" applyAlignment="1">
      <alignment vertical="center" wrapText="1"/>
    </xf>
    <xf numFmtId="0" fontId="56" fillId="0" borderId="53" xfId="0" applyFont="1" applyBorder="1" applyAlignment="1">
      <alignment vertical="center" wrapText="1"/>
    </xf>
    <xf numFmtId="169" fontId="52" fillId="0" borderId="43" xfId="1" applyNumberFormat="1" applyFont="1" applyBorder="1" applyAlignment="1">
      <alignment horizontal="center" vertical="center" wrapText="1"/>
    </xf>
    <xf numFmtId="0" fontId="51" fillId="0" borderId="66" xfId="0" applyFont="1" applyBorder="1" applyAlignment="1">
      <alignment horizontal="right" vertical="center" wrapText="1"/>
    </xf>
    <xf numFmtId="0" fontId="39" fillId="0" borderId="48" xfId="0" applyFont="1" applyBorder="1" applyAlignment="1">
      <alignment horizontal="left" vertical="center" wrapText="1"/>
    </xf>
    <xf numFmtId="0" fontId="44" fillId="0" borderId="0" xfId="0" applyFont="1" applyAlignment="1">
      <alignment horizontal="left"/>
    </xf>
    <xf numFmtId="166" fontId="37" fillId="3" borderId="36" xfId="1" applyNumberFormat="1" applyFont="1" applyFill="1" applyBorder="1" applyAlignment="1" applyProtection="1">
      <alignment horizontal="center" vertical="center"/>
      <protection locked="0"/>
    </xf>
    <xf numFmtId="0" fontId="49" fillId="0" borderId="48" xfId="0" applyFont="1" applyBorder="1" applyAlignment="1">
      <alignment vertical="center"/>
    </xf>
    <xf numFmtId="0" fontId="40" fillId="0" borderId="35" xfId="0" applyFont="1" applyFill="1" applyBorder="1" applyAlignment="1">
      <alignment horizontal="left" vertical="center" wrapText="1"/>
    </xf>
    <xf numFmtId="0" fontId="17" fillId="3" borderId="43" xfId="0" applyFont="1" applyFill="1" applyBorder="1" applyAlignment="1" applyProtection="1">
      <alignment horizontal="center" vertical="center"/>
      <protection locked="0"/>
    </xf>
    <xf numFmtId="0" fontId="17" fillId="3" borderId="30" xfId="0" applyFont="1" applyFill="1" applyBorder="1" applyAlignment="1" applyProtection="1">
      <alignment horizontal="center" vertical="center" wrapText="1"/>
      <protection locked="0"/>
    </xf>
    <xf numFmtId="170" fontId="37" fillId="0" borderId="1" xfId="1" applyNumberFormat="1" applyFont="1" applyBorder="1" applyAlignment="1">
      <alignment horizontal="center" vertical="center" wrapText="1"/>
    </xf>
    <xf numFmtId="0" fontId="17" fillId="0" borderId="29"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7" fillId="0" borderId="16" xfId="0" applyFont="1" applyBorder="1" applyAlignment="1" applyProtection="1">
      <alignment horizontal="left" vertical="center" wrapText="1"/>
    </xf>
    <xf numFmtId="0" fontId="9" fillId="0" borderId="48" xfId="0" applyFont="1" applyFill="1" applyBorder="1" applyAlignment="1" applyProtection="1">
      <alignment horizontal="center" vertical="center" wrapText="1"/>
    </xf>
    <xf numFmtId="1" fontId="18" fillId="0" borderId="36" xfId="1" applyNumberFormat="1" applyFont="1" applyBorder="1" applyAlignment="1">
      <alignment horizontal="right" vertical="center" wrapText="1"/>
    </xf>
    <xf numFmtId="0" fontId="9" fillId="0" borderId="67" xfId="0" applyFont="1" applyFill="1" applyBorder="1" applyAlignment="1">
      <alignment horizontal="center" vertical="center" wrapText="1"/>
    </xf>
    <xf numFmtId="0" fontId="3" fillId="0" borderId="38" xfId="0" applyFont="1" applyBorder="1" applyAlignment="1" applyProtection="1">
      <alignment vertical="center" wrapText="1"/>
    </xf>
    <xf numFmtId="0" fontId="0" fillId="0" borderId="0" xfId="0" applyProtection="1">
      <protection locked="0"/>
    </xf>
    <xf numFmtId="167" fontId="37" fillId="3" borderId="36" xfId="1" applyNumberFormat="1" applyFont="1" applyFill="1" applyBorder="1" applyAlignment="1" applyProtection="1">
      <alignment vertical="center"/>
      <protection locked="0"/>
    </xf>
    <xf numFmtId="0" fontId="22" fillId="0" borderId="3" xfId="0" applyFont="1" applyFill="1" applyBorder="1" applyAlignment="1" applyProtection="1">
      <alignment vertical="center" wrapText="1"/>
    </xf>
    <xf numFmtId="0" fontId="37" fillId="0" borderId="84" xfId="0" applyFont="1" applyFill="1" applyBorder="1" applyAlignment="1" applyProtection="1">
      <alignment vertical="center" wrapText="1"/>
    </xf>
    <xf numFmtId="0" fontId="52" fillId="3" borderId="1" xfId="0" applyFont="1" applyFill="1" applyBorder="1" applyAlignment="1" applyProtection="1">
      <alignment horizontal="center" vertical="center" wrapText="1"/>
      <protection locked="0"/>
    </xf>
    <xf numFmtId="1" fontId="52" fillId="3" borderId="1" xfId="1" applyNumberFormat="1" applyFont="1" applyFill="1" applyBorder="1" applyAlignment="1" applyProtection="1">
      <alignment horizontal="center" vertical="center" wrapText="1"/>
      <protection locked="0"/>
    </xf>
    <xf numFmtId="0" fontId="33" fillId="3" borderId="1" xfId="0" applyFont="1" applyFill="1" applyBorder="1" applyAlignment="1" applyProtection="1">
      <alignment horizontal="center"/>
      <protection locked="0"/>
    </xf>
    <xf numFmtId="0" fontId="33" fillId="3" borderId="36" xfId="0" applyFont="1" applyFill="1" applyBorder="1" applyAlignment="1" applyProtection="1">
      <alignment horizontal="center"/>
      <protection locked="0"/>
    </xf>
    <xf numFmtId="1" fontId="52" fillId="3" borderId="36" xfId="1" applyNumberFormat="1" applyFont="1" applyFill="1" applyBorder="1" applyAlignment="1" applyProtection="1">
      <alignment horizontal="center" vertical="center" wrapText="1"/>
      <protection locked="0"/>
    </xf>
    <xf numFmtId="39" fontId="52" fillId="3" borderId="1" xfId="1" applyNumberFormat="1" applyFont="1" applyFill="1" applyBorder="1" applyAlignment="1" applyProtection="1">
      <alignment horizontal="center" vertical="center" wrapText="1"/>
      <protection locked="0"/>
    </xf>
    <xf numFmtId="39" fontId="52" fillId="3" borderId="36" xfId="1" applyNumberFormat="1" applyFont="1" applyFill="1" applyBorder="1" applyAlignment="1" applyProtection="1">
      <alignment horizontal="center" vertical="center" wrapText="1"/>
      <protection locked="0"/>
    </xf>
    <xf numFmtId="0" fontId="39" fillId="3" borderId="3" xfId="0" applyFont="1" applyFill="1" applyBorder="1" applyAlignment="1" applyProtection="1">
      <alignment horizontal="center" vertical="center"/>
      <protection locked="0"/>
    </xf>
    <xf numFmtId="0" fontId="39" fillId="3" borderId="31" xfId="0" applyFont="1" applyFill="1" applyBorder="1" applyAlignment="1" applyProtection="1">
      <alignment horizontal="center" vertical="center"/>
      <protection locked="0"/>
    </xf>
    <xf numFmtId="167" fontId="37" fillId="3" borderId="1" xfId="1" applyNumberFormat="1" applyFont="1" applyFill="1" applyBorder="1" applyAlignment="1" applyProtection="1">
      <alignment horizontal="center" vertical="center"/>
      <protection locked="0"/>
    </xf>
    <xf numFmtId="167" fontId="37" fillId="3" borderId="36" xfId="1" applyNumberFormat="1" applyFont="1" applyFill="1" applyBorder="1" applyAlignment="1" applyProtection="1">
      <alignment horizontal="center" vertical="center"/>
      <protection locked="0"/>
    </xf>
    <xf numFmtId="0" fontId="39" fillId="3" borderId="3" xfId="0" applyFont="1" applyFill="1" applyBorder="1" applyAlignment="1" applyProtection="1">
      <alignment horizontal="left" vertical="center" wrapText="1"/>
      <protection locked="0"/>
    </xf>
    <xf numFmtId="0" fontId="39" fillId="3" borderId="31" xfId="0" applyFont="1" applyFill="1" applyBorder="1" applyAlignment="1" applyProtection="1">
      <alignment horizontal="left" vertical="center" wrapText="1"/>
      <protection locked="0"/>
    </xf>
    <xf numFmtId="170" fontId="37" fillId="3" borderId="1" xfId="1" applyNumberFormat="1" applyFont="1" applyFill="1" applyBorder="1" applyAlignment="1" applyProtection="1">
      <alignment horizontal="center" vertical="center" wrapText="1"/>
      <protection locked="0"/>
    </xf>
    <xf numFmtId="170" fontId="37" fillId="3" borderId="36" xfId="1" applyNumberFormat="1" applyFont="1" applyFill="1" applyBorder="1" applyAlignment="1" applyProtection="1">
      <alignment horizontal="center" vertical="center" wrapText="1"/>
      <protection locked="0"/>
    </xf>
    <xf numFmtId="170" fontId="37" fillId="0" borderId="1" xfId="1" applyNumberFormat="1" applyFont="1" applyBorder="1" applyAlignment="1" applyProtection="1">
      <alignment horizontal="center" vertical="center" wrapText="1"/>
    </xf>
    <xf numFmtId="167" fontId="37" fillId="0" borderId="43" xfId="1" applyNumberFormat="1" applyFont="1" applyBorder="1" applyAlignment="1" applyProtection="1">
      <alignment horizontal="center" vertical="center" wrapText="1"/>
    </xf>
    <xf numFmtId="167" fontId="37" fillId="0" borderId="30" xfId="1" applyNumberFormat="1" applyFont="1" applyBorder="1" applyAlignment="1" applyProtection="1">
      <alignment horizontal="center" vertical="center" wrapText="1"/>
    </xf>
    <xf numFmtId="170" fontId="37" fillId="0" borderId="36" xfId="1" applyNumberFormat="1" applyFont="1" applyBorder="1" applyAlignment="1" applyProtection="1">
      <alignment horizontal="center" vertical="center" wrapText="1"/>
    </xf>
    <xf numFmtId="170" fontId="37" fillId="0" borderId="36" xfId="1" applyNumberFormat="1" applyFont="1" applyBorder="1" applyAlignment="1">
      <alignment horizontal="center" vertical="center" wrapText="1"/>
    </xf>
    <xf numFmtId="164" fontId="37" fillId="0" borderId="36" xfId="1" applyNumberFormat="1" applyFont="1" applyBorder="1" applyAlignment="1">
      <alignment horizontal="center" vertical="center" wrapText="1"/>
    </xf>
    <xf numFmtId="167" fontId="39" fillId="0" borderId="82" xfId="1" applyNumberFormat="1" applyFont="1" applyBorder="1" applyAlignment="1">
      <alignment horizontal="right" vertical="center"/>
    </xf>
    <xf numFmtId="167" fontId="43" fillId="3" borderId="82" xfId="1" applyNumberFormat="1" applyFont="1" applyFill="1" applyBorder="1" applyAlignment="1" applyProtection="1">
      <alignment horizontal="center" vertical="center"/>
      <protection locked="0"/>
    </xf>
    <xf numFmtId="167" fontId="43" fillId="3" borderId="68" xfId="1" applyNumberFormat="1" applyFont="1" applyFill="1" applyBorder="1" applyAlignment="1" applyProtection="1">
      <alignment horizontal="center" vertical="center"/>
      <protection locked="0"/>
    </xf>
    <xf numFmtId="0" fontId="18" fillId="0" borderId="1" xfId="0" applyFont="1" applyBorder="1" applyAlignment="1">
      <alignment horizontal="center" vertical="center" wrapText="1"/>
    </xf>
    <xf numFmtId="0" fontId="18" fillId="0" borderId="36" xfId="0" applyFont="1" applyBorder="1" applyAlignment="1">
      <alignment horizontal="center" vertical="center" wrapText="1"/>
    </xf>
    <xf numFmtId="1" fontId="21" fillId="0" borderId="1" xfId="1" applyNumberFormat="1" applyFont="1" applyBorder="1" applyAlignment="1">
      <alignment horizontal="center" vertical="center" wrapText="1"/>
    </xf>
    <xf numFmtId="0" fontId="18" fillId="0" borderId="36" xfId="0" applyFont="1" applyBorder="1" applyAlignment="1">
      <alignment horizontal="center" vertical="center" wrapText="1"/>
    </xf>
    <xf numFmtId="0" fontId="34" fillId="0" borderId="2" xfId="0" applyFont="1" applyBorder="1" applyAlignment="1">
      <alignment horizontal="left" vertical="center" wrapText="1"/>
    </xf>
    <xf numFmtId="0" fontId="34" fillId="0" borderId="1" xfId="0" applyFont="1" applyBorder="1" applyAlignment="1">
      <alignment wrapText="1"/>
    </xf>
    <xf numFmtId="0" fontId="34" fillId="0" borderId="3" xfId="0" applyFont="1" applyBorder="1"/>
    <xf numFmtId="1" fontId="21" fillId="3" borderId="3" xfId="1" applyNumberFormat="1" applyFont="1" applyFill="1" applyBorder="1" applyAlignment="1" applyProtection="1">
      <alignment horizontal="center" vertical="center" wrapText="1"/>
      <protection locked="0"/>
    </xf>
    <xf numFmtId="0" fontId="34" fillId="0" borderId="43" xfId="0" applyFont="1" applyBorder="1" applyAlignment="1">
      <alignment horizontal="left" vertical="center" wrapText="1"/>
    </xf>
    <xf numFmtId="164" fontId="21" fillId="0" borderId="2" xfId="1" applyNumberFormat="1" applyFont="1" applyBorder="1" applyAlignment="1">
      <alignment horizontal="center" vertical="center" wrapText="1"/>
    </xf>
    <xf numFmtId="0" fontId="17" fillId="0" borderId="3" xfId="0" applyFont="1" applyBorder="1" applyAlignment="1">
      <alignment horizontal="center"/>
    </xf>
    <xf numFmtId="1" fontId="21" fillId="3" borderId="3" xfId="0" applyNumberFormat="1" applyFont="1" applyFill="1" applyBorder="1" applyAlignment="1" applyProtection="1">
      <alignment horizontal="center" vertical="center" wrapText="1"/>
      <protection locked="0"/>
    </xf>
    <xf numFmtId="1" fontId="21" fillId="0" borderId="12" xfId="1" applyNumberFormat="1" applyFont="1" applyBorder="1" applyAlignment="1">
      <alignment horizontal="center" vertical="center" wrapText="1"/>
    </xf>
    <xf numFmtId="1" fontId="21" fillId="0" borderId="43" xfId="1" applyNumberFormat="1" applyFont="1" applyBorder="1" applyAlignment="1">
      <alignment horizontal="center" vertical="center" wrapText="1"/>
    </xf>
    <xf numFmtId="0" fontId="32" fillId="0" borderId="21" xfId="0" applyFont="1" applyBorder="1" applyAlignment="1">
      <alignment horizontal="right" vertical="center"/>
    </xf>
    <xf numFmtId="1" fontId="21" fillId="0" borderId="1" xfId="1" applyNumberFormat="1" applyFont="1" applyBorder="1" applyAlignment="1">
      <alignment horizontal="center" vertical="center" wrapText="1"/>
    </xf>
    <xf numFmtId="1" fontId="21" fillId="0" borderId="2" xfId="1" applyNumberFormat="1" applyFont="1" applyBorder="1" applyAlignment="1">
      <alignment horizontal="center" vertical="center" wrapText="1"/>
    </xf>
    <xf numFmtId="1" fontId="21" fillId="0" borderId="3" xfId="1" applyNumberFormat="1" applyFont="1" applyBorder="1" applyAlignment="1">
      <alignment horizontal="center" vertical="center" wrapText="1"/>
    </xf>
    <xf numFmtId="0" fontId="18" fillId="0" borderId="1" xfId="0" applyFont="1" applyBorder="1" applyAlignment="1">
      <alignment horizontal="center" vertical="center" wrapText="1"/>
    </xf>
    <xf numFmtId="0" fontId="18" fillId="0" borderId="36" xfId="0" applyFont="1" applyBorder="1" applyAlignment="1">
      <alignment horizontal="center" vertical="center" wrapText="1"/>
    </xf>
    <xf numFmtId="0" fontId="40" fillId="0" borderId="0" xfId="0" applyFont="1" applyBorder="1" applyAlignment="1">
      <alignment vertical="center" wrapText="1"/>
    </xf>
    <xf numFmtId="1" fontId="37" fillId="0" borderId="0" xfId="1" applyNumberFormat="1" applyFont="1" applyBorder="1" applyAlignment="1">
      <alignment horizontal="center" vertical="center"/>
    </xf>
    <xf numFmtId="1" fontId="37" fillId="0" borderId="1" xfId="1" applyNumberFormat="1" applyFont="1" applyBorder="1" applyAlignment="1">
      <alignment horizontal="center" vertical="center"/>
    </xf>
    <xf numFmtId="0" fontId="37" fillId="0" borderId="0" xfId="0" applyFont="1" applyBorder="1" applyAlignment="1">
      <alignment vertical="center" wrapText="1"/>
    </xf>
    <xf numFmtId="167" fontId="37" fillId="0" borderId="0" xfId="1" applyNumberFormat="1" applyFont="1" applyBorder="1" applyAlignment="1">
      <alignment horizontal="center" vertical="center" wrapText="1"/>
    </xf>
    <xf numFmtId="167" fontId="37" fillId="0" borderId="0" xfId="1" applyNumberFormat="1" applyFont="1" applyBorder="1" applyAlignment="1" applyProtection="1">
      <alignment horizontal="center" vertical="center" wrapText="1"/>
    </xf>
    <xf numFmtId="0" fontId="0" fillId="0" borderId="0" xfId="0" applyAlignment="1" applyProtection="1">
      <alignment horizontal="center"/>
    </xf>
    <xf numFmtId="0" fontId="0" fillId="0" borderId="20" xfId="0" applyBorder="1" applyAlignment="1" applyProtection="1"/>
    <xf numFmtId="43" fontId="21" fillId="0" borderId="2" xfId="1" applyFont="1" applyFill="1" applyBorder="1" applyAlignment="1" applyProtection="1">
      <alignment horizontal="center" vertical="center" wrapText="1"/>
    </xf>
    <xf numFmtId="1" fontId="37" fillId="0" borderId="36" xfId="1" applyNumberFormat="1" applyFont="1" applyBorder="1" applyAlignment="1">
      <alignment horizontal="center" vertical="center"/>
    </xf>
    <xf numFmtId="2" fontId="37" fillId="3" borderId="1" xfId="1" applyNumberFormat="1" applyFont="1" applyFill="1" applyBorder="1" applyAlignment="1" applyProtection="1">
      <alignment horizontal="center" vertical="center"/>
      <protection locked="0"/>
    </xf>
    <xf numFmtId="167" fontId="37" fillId="0" borderId="36" xfId="1" applyNumberFormat="1" applyFont="1" applyBorder="1" applyAlignment="1">
      <alignment horizontal="center" vertical="center"/>
    </xf>
    <xf numFmtId="167" fontId="37" fillId="0" borderId="43" xfId="1" applyNumberFormat="1" applyFont="1" applyBorder="1" applyAlignment="1">
      <alignment horizontal="center" vertical="center"/>
    </xf>
    <xf numFmtId="167" fontId="37" fillId="0" borderId="30" xfId="1" applyNumberFormat="1" applyFont="1" applyBorder="1" applyAlignment="1">
      <alignment horizontal="center" vertical="center"/>
    </xf>
    <xf numFmtId="2" fontId="37" fillId="3" borderId="1" xfId="1" applyNumberFormat="1" applyFont="1" applyFill="1" applyBorder="1" applyAlignment="1" applyProtection="1">
      <alignment horizontal="center" vertical="center"/>
      <protection locked="0"/>
    </xf>
    <xf numFmtId="2" fontId="37" fillId="3" borderId="36" xfId="1" applyNumberFormat="1" applyFont="1" applyFill="1" applyBorder="1" applyAlignment="1" applyProtection="1">
      <alignment horizontal="center" vertical="center"/>
      <protection locked="0"/>
    </xf>
    <xf numFmtId="0" fontId="18" fillId="0" borderId="3" xfId="0" applyFont="1" applyBorder="1" applyAlignment="1">
      <alignment horizontal="center" vertical="center" wrapText="1"/>
    </xf>
    <xf numFmtId="0" fontId="18" fillId="0" borderId="31" xfId="0" applyFont="1" applyBorder="1" applyAlignment="1">
      <alignment horizontal="center" vertical="center" wrapText="1"/>
    </xf>
    <xf numFmtId="0" fontId="21" fillId="3" borderId="1" xfId="0" applyFont="1" applyFill="1" applyBorder="1" applyAlignment="1" applyProtection="1">
      <alignment horizontal="left" vertical="top" wrapText="1"/>
      <protection locked="0"/>
    </xf>
    <xf numFmtId="167" fontId="50" fillId="3" borderId="82" xfId="1" applyNumberFormat="1" applyFont="1" applyFill="1" applyBorder="1" applyAlignment="1" applyProtection="1">
      <alignment horizontal="center" vertical="center"/>
      <protection locked="0"/>
    </xf>
    <xf numFmtId="167" fontId="50" fillId="3" borderId="68" xfId="1" applyNumberFormat="1" applyFont="1" applyFill="1" applyBorder="1" applyAlignment="1" applyProtection="1">
      <alignment horizontal="center" vertical="center"/>
      <protection locked="0"/>
    </xf>
    <xf numFmtId="0" fontId="18" fillId="0" borderId="48" xfId="0" applyFont="1" applyBorder="1" applyAlignment="1">
      <alignment horizontal="center" vertical="center"/>
    </xf>
    <xf numFmtId="0" fontId="21" fillId="3" borderId="43" xfId="0" applyFont="1" applyFill="1" applyBorder="1" applyAlignment="1" applyProtection="1">
      <alignment horizontal="left" vertical="top" wrapText="1"/>
      <protection locked="0"/>
    </xf>
    <xf numFmtId="0" fontId="39" fillId="3" borderId="3" xfId="0" applyFont="1" applyFill="1" applyBorder="1" applyAlignment="1" applyProtection="1">
      <alignment horizontal="center" vertical="center" wrapText="1"/>
      <protection locked="0"/>
    </xf>
    <xf numFmtId="0" fontId="39" fillId="3" borderId="31" xfId="0" applyFont="1" applyFill="1" applyBorder="1" applyAlignment="1" applyProtection="1">
      <alignment horizontal="center" vertical="center" wrapText="1"/>
      <protection locked="0"/>
    </xf>
    <xf numFmtId="1" fontId="37" fillId="3" borderId="1" xfId="1" applyNumberFormat="1" applyFont="1" applyFill="1" applyBorder="1" applyAlignment="1" applyProtection="1">
      <alignment vertical="center"/>
      <protection locked="0"/>
    </xf>
    <xf numFmtId="1" fontId="37" fillId="3" borderId="1" xfId="1" applyNumberFormat="1" applyFont="1" applyFill="1" applyBorder="1" applyAlignment="1" applyProtection="1">
      <alignment vertical="center" wrapText="1"/>
      <protection locked="0"/>
    </xf>
    <xf numFmtId="1" fontId="37" fillId="3" borderId="36" xfId="1" applyNumberFormat="1" applyFont="1" applyFill="1" applyBorder="1" applyAlignment="1" applyProtection="1">
      <alignment vertical="center" wrapText="1"/>
      <protection locked="0"/>
    </xf>
    <xf numFmtId="166" fontId="37" fillId="3" borderId="1" xfId="1" applyNumberFormat="1" applyFont="1" applyFill="1" applyBorder="1" applyAlignment="1" applyProtection="1">
      <alignment vertical="center"/>
      <protection locked="0"/>
    </xf>
    <xf numFmtId="166" fontId="37" fillId="3" borderId="1" xfId="1" applyNumberFormat="1" applyFont="1" applyFill="1" applyBorder="1" applyAlignment="1" applyProtection="1">
      <alignment vertical="center" wrapText="1"/>
      <protection locked="0"/>
    </xf>
    <xf numFmtId="166" fontId="37" fillId="3" borderId="36" xfId="1" applyNumberFormat="1" applyFont="1" applyFill="1" applyBorder="1" applyAlignment="1" applyProtection="1">
      <alignment vertical="center" wrapText="1"/>
      <protection locked="0"/>
    </xf>
    <xf numFmtId="2" fontId="37" fillId="3" borderId="1" xfId="1" applyNumberFormat="1" applyFont="1" applyFill="1" applyBorder="1" applyAlignment="1" applyProtection="1">
      <alignment vertical="center"/>
      <protection locked="0"/>
    </xf>
    <xf numFmtId="2" fontId="37" fillId="3" borderId="1" xfId="1" applyNumberFormat="1" applyFont="1" applyFill="1" applyBorder="1" applyAlignment="1" applyProtection="1">
      <alignment vertical="center" wrapText="1"/>
      <protection locked="0"/>
    </xf>
    <xf numFmtId="2" fontId="37" fillId="3" borderId="36" xfId="1" applyNumberFormat="1" applyFont="1" applyFill="1" applyBorder="1" applyAlignment="1" applyProtection="1">
      <alignment vertical="center" wrapText="1"/>
      <protection locked="0"/>
    </xf>
    <xf numFmtId="37" fontId="21" fillId="0" borderId="1" xfId="1" applyNumberFormat="1" applyFont="1" applyBorder="1" applyAlignment="1">
      <alignment horizontal="center" vertical="center" wrapText="1"/>
    </xf>
    <xf numFmtId="37" fontId="21" fillId="0" borderId="36" xfId="1" applyNumberFormat="1" applyFont="1" applyBorder="1" applyAlignment="1">
      <alignment horizontal="center" vertical="center" wrapText="1"/>
    </xf>
    <xf numFmtId="0" fontId="36" fillId="0" borderId="42" xfId="0" applyFont="1" applyBorder="1" applyAlignment="1">
      <alignment horizontal="right" vertical="center" wrapText="1"/>
    </xf>
    <xf numFmtId="0" fontId="36" fillId="0" borderId="53" xfId="0" applyFont="1" applyBorder="1" applyAlignment="1">
      <alignment horizontal="right" vertical="center" wrapText="1"/>
    </xf>
    <xf numFmtId="39" fontId="21" fillId="0" borderId="1" xfId="1" applyNumberFormat="1" applyFont="1" applyFill="1" applyBorder="1" applyAlignment="1" applyProtection="1">
      <alignment horizontal="center" vertical="center" wrapText="1"/>
    </xf>
    <xf numFmtId="39" fontId="21" fillId="0" borderId="36" xfId="1" applyNumberFormat="1" applyFont="1" applyFill="1" applyBorder="1" applyAlignment="1" applyProtection="1">
      <alignment horizontal="center" vertical="center" wrapText="1"/>
    </xf>
    <xf numFmtId="169" fontId="37" fillId="3" borderId="1" xfId="1" applyNumberFormat="1" applyFont="1" applyFill="1" applyBorder="1" applyAlignment="1" applyProtection="1">
      <alignment horizontal="center" vertical="center" wrapText="1"/>
      <protection locked="0"/>
    </xf>
    <xf numFmtId="169" fontId="37" fillId="3" borderId="36" xfId="1" applyNumberFormat="1" applyFont="1" applyFill="1" applyBorder="1" applyAlignment="1" applyProtection="1">
      <alignment horizontal="center" vertical="center" wrapText="1"/>
      <protection locked="0"/>
    </xf>
    <xf numFmtId="39" fontId="21" fillId="0" borderId="1" xfId="1" applyNumberFormat="1" applyFont="1" applyBorder="1" applyAlignment="1">
      <alignment horizontal="center" vertical="center" wrapText="1"/>
    </xf>
    <xf numFmtId="39" fontId="21" fillId="0" borderId="36" xfId="1" applyNumberFormat="1" applyFont="1" applyBorder="1" applyAlignment="1">
      <alignment horizontal="center" vertical="center" wrapText="1"/>
    </xf>
    <xf numFmtId="39" fontId="21" fillId="0" borderId="43" xfId="1" applyNumberFormat="1" applyFont="1" applyBorder="1" applyAlignment="1">
      <alignment horizontal="center" vertical="center" wrapText="1"/>
    </xf>
    <xf numFmtId="37" fontId="37" fillId="0" borderId="1" xfId="1" applyNumberFormat="1" applyFont="1" applyBorder="1" applyAlignment="1">
      <alignment horizontal="center" vertical="center" wrapText="1"/>
    </xf>
    <xf numFmtId="37" fontId="37" fillId="0" borderId="36" xfId="1" applyNumberFormat="1" applyFont="1" applyBorder="1" applyAlignment="1">
      <alignment horizontal="center" vertical="center" wrapText="1"/>
    </xf>
    <xf numFmtId="37" fontId="37" fillId="0" borderId="1" xfId="1" applyNumberFormat="1" applyFont="1" applyBorder="1" applyAlignment="1" applyProtection="1">
      <alignment horizontal="center" vertical="center" wrapText="1"/>
    </xf>
    <xf numFmtId="37" fontId="37" fillId="0" borderId="36" xfId="1" applyNumberFormat="1" applyFont="1" applyBorder="1" applyAlignment="1" applyProtection="1">
      <alignment horizontal="center" vertical="center" wrapText="1"/>
    </xf>
    <xf numFmtId="0" fontId="21" fillId="0" borderId="50" xfId="0" applyFont="1" applyBorder="1" applyAlignment="1" applyProtection="1">
      <alignment horizontal="left" vertical="center" wrapText="1" indent="1"/>
    </xf>
    <xf numFmtId="0" fontId="18" fillId="3" borderId="93" xfId="0" applyFont="1" applyFill="1" applyBorder="1" applyAlignment="1" applyProtection="1">
      <alignment horizontal="center" vertical="center" wrapText="1"/>
      <protection locked="0"/>
    </xf>
    <xf numFmtId="0" fontId="21" fillId="0" borderId="2" xfId="0" applyFont="1" applyBorder="1" applyAlignment="1" applyProtection="1">
      <alignment vertical="center" wrapText="1"/>
    </xf>
    <xf numFmtId="0" fontId="21" fillId="0" borderId="43" xfId="0" applyFont="1" applyBorder="1" applyAlignment="1" applyProtection="1">
      <alignment vertical="center" wrapText="1"/>
    </xf>
    <xf numFmtId="0" fontId="17" fillId="0" borderId="29"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7" fillId="0" borderId="16" xfId="0" applyFont="1" applyBorder="1" applyAlignment="1" applyProtection="1">
      <alignment horizontal="left" vertical="center" wrapText="1"/>
    </xf>
    <xf numFmtId="0" fontId="37" fillId="0" borderId="69" xfId="0" applyFont="1" applyFill="1" applyBorder="1" applyAlignment="1">
      <alignment vertical="center"/>
    </xf>
    <xf numFmtId="0" fontId="3" fillId="3" borderId="1" xfId="0" applyFont="1" applyFill="1" applyBorder="1" applyAlignment="1" applyProtection="1">
      <alignment vertical="center" wrapText="1"/>
      <protection locked="0"/>
    </xf>
    <xf numFmtId="0" fontId="3" fillId="3" borderId="36" xfId="0" applyFont="1" applyFill="1" applyBorder="1" applyAlignment="1" applyProtection="1">
      <alignment vertical="center" wrapText="1"/>
      <protection locked="0"/>
    </xf>
    <xf numFmtId="0" fontId="3" fillId="3" borderId="5" xfId="0" applyFont="1" applyFill="1" applyBorder="1" applyAlignment="1" applyProtection="1">
      <alignment vertical="center" wrapText="1"/>
      <protection locked="0"/>
    </xf>
    <xf numFmtId="0" fontId="3" fillId="3" borderId="6" xfId="0" applyFont="1" applyFill="1" applyBorder="1" applyAlignment="1" applyProtection="1">
      <alignment vertical="center" wrapText="1"/>
      <protection locked="0"/>
    </xf>
    <xf numFmtId="0" fontId="3" fillId="3" borderId="34" xfId="0" applyFont="1" applyFill="1" applyBorder="1" applyAlignment="1" applyProtection="1">
      <alignment vertical="center" wrapText="1"/>
      <protection locked="0"/>
    </xf>
    <xf numFmtId="0" fontId="3" fillId="2" borderId="1" xfId="0" applyFont="1" applyFill="1" applyBorder="1" applyAlignment="1" applyProtection="1">
      <alignment vertical="center" wrapText="1"/>
    </xf>
    <xf numFmtId="0" fontId="3" fillId="2" borderId="36" xfId="0" applyFont="1" applyFill="1" applyBorder="1" applyAlignment="1" applyProtection="1">
      <alignment vertical="center" wrapText="1"/>
    </xf>
    <xf numFmtId="0" fontId="3" fillId="2" borderId="1" xfId="0" applyFont="1" applyFill="1" applyBorder="1" applyAlignment="1" applyProtection="1">
      <alignment vertical="top" wrapText="1"/>
    </xf>
    <xf numFmtId="0" fontId="3" fillId="2" borderId="36" xfId="0" applyFont="1" applyFill="1" applyBorder="1" applyAlignment="1" applyProtection="1">
      <alignment vertical="top" wrapText="1"/>
    </xf>
    <xf numFmtId="0" fontId="3" fillId="2" borderId="1" xfId="0" applyFont="1" applyFill="1" applyBorder="1" applyAlignment="1" applyProtection="1">
      <alignment horizontal="left" vertical="center" wrapText="1"/>
    </xf>
    <xf numFmtId="0" fontId="3" fillId="2" borderId="36" xfId="0" applyFont="1" applyFill="1" applyBorder="1" applyAlignment="1" applyProtection="1">
      <alignment horizontal="left" vertical="center" wrapText="1"/>
    </xf>
    <xf numFmtId="0" fontId="3" fillId="3" borderId="1" xfId="0" applyFont="1" applyFill="1" applyBorder="1" applyAlignment="1" applyProtection="1">
      <alignment horizontal="left" vertical="center" wrapText="1"/>
      <protection locked="0"/>
    </xf>
    <xf numFmtId="0" fontId="16" fillId="0" borderId="0" xfId="0" applyFont="1" applyAlignment="1" applyProtection="1">
      <alignment horizontal="center" vertical="center"/>
    </xf>
    <xf numFmtId="0" fontId="2" fillId="0" borderId="0" xfId="0" applyFont="1" applyBorder="1" applyAlignment="1" applyProtection="1">
      <alignment vertical="top" wrapText="1"/>
    </xf>
    <xf numFmtId="0" fontId="3" fillId="3" borderId="43" xfId="0" applyFont="1" applyFill="1" applyBorder="1" applyAlignment="1" applyProtection="1">
      <alignment vertical="center" wrapText="1"/>
      <protection locked="0"/>
    </xf>
    <xf numFmtId="0" fontId="3" fillId="3" borderId="30" xfId="0" applyFont="1" applyFill="1" applyBorder="1" applyAlignment="1" applyProtection="1">
      <alignment vertical="center" wrapText="1"/>
      <protection locked="0"/>
    </xf>
    <xf numFmtId="0" fontId="3" fillId="0" borderId="7" xfId="0" applyFont="1" applyBorder="1" applyAlignment="1" applyProtection="1">
      <alignment vertical="center" wrapText="1"/>
    </xf>
    <xf numFmtId="0" fontId="3" fillId="0" borderId="27" xfId="0" applyFont="1" applyBorder="1" applyAlignment="1" applyProtection="1">
      <alignment vertical="center" wrapText="1"/>
    </xf>
    <xf numFmtId="0" fontId="3" fillId="0" borderId="40" xfId="0" applyFont="1" applyBorder="1" applyAlignment="1" applyProtection="1">
      <alignment horizontal="center" vertical="top" wrapText="1"/>
    </xf>
    <xf numFmtId="0" fontId="3" fillId="0" borderId="31" xfId="0" applyFont="1" applyBorder="1" applyAlignment="1" applyProtection="1">
      <alignment horizontal="center" vertical="top" wrapText="1"/>
    </xf>
    <xf numFmtId="0" fontId="3" fillId="2" borderId="2" xfId="0" applyFont="1" applyFill="1" applyBorder="1" applyAlignment="1" applyProtection="1">
      <alignment vertical="center" wrapText="1"/>
    </xf>
    <xf numFmtId="0" fontId="3" fillId="0" borderId="0" xfId="0" applyFont="1" applyAlignment="1" applyProtection="1">
      <alignment horizontal="left" wrapText="1"/>
    </xf>
    <xf numFmtId="0" fontId="9" fillId="2" borderId="24" xfId="0" applyFont="1" applyFill="1" applyBorder="1" applyAlignment="1" applyProtection="1">
      <alignment horizontal="center" vertical="center"/>
    </xf>
    <xf numFmtId="0" fontId="9" fillId="2" borderId="26" xfId="0" applyFont="1" applyFill="1" applyBorder="1" applyAlignment="1" applyProtection="1">
      <alignment horizontal="center" vertical="center"/>
    </xf>
    <xf numFmtId="0" fontId="9" fillId="2" borderId="83" xfId="0" applyFont="1" applyFill="1" applyBorder="1" applyAlignment="1" applyProtection="1">
      <alignment horizontal="center" vertical="center"/>
    </xf>
    <xf numFmtId="0" fontId="9" fillId="2" borderId="44" xfId="0" applyFont="1" applyFill="1" applyBorder="1" applyAlignment="1" applyProtection="1">
      <alignment horizontal="center" vertical="center"/>
    </xf>
    <xf numFmtId="0" fontId="9" fillId="2" borderId="45" xfId="0" applyFont="1" applyFill="1" applyBorder="1" applyAlignment="1" applyProtection="1">
      <alignment horizontal="center" vertical="center"/>
    </xf>
    <xf numFmtId="0" fontId="25" fillId="0" borderId="74" xfId="0" applyFont="1" applyBorder="1" applyAlignment="1" applyProtection="1">
      <alignment horizontal="center" vertical="center"/>
    </xf>
    <xf numFmtId="0" fontId="22" fillId="0" borderId="75" xfId="0" applyFont="1" applyBorder="1" applyAlignment="1" applyProtection="1">
      <alignment horizontal="center" vertical="center"/>
    </xf>
    <xf numFmtId="0" fontId="17" fillId="0" borderId="19" xfId="0" applyFont="1" applyBorder="1" applyAlignment="1" applyProtection="1">
      <alignment horizontal="left" vertical="center" wrapText="1"/>
    </xf>
    <xf numFmtId="0" fontId="17" fillId="0" borderId="15" xfId="0" applyFont="1" applyBorder="1" applyAlignment="1" applyProtection="1">
      <alignment horizontal="left" vertical="center" wrapText="1"/>
    </xf>
    <xf numFmtId="0" fontId="17" fillId="0" borderId="14" xfId="0" applyFont="1" applyBorder="1" applyAlignment="1" applyProtection="1">
      <alignment horizontal="left" vertical="center" wrapText="1"/>
    </xf>
    <xf numFmtId="0" fontId="16" fillId="0" borderId="66" xfId="0" applyFont="1" applyBorder="1" applyAlignment="1" applyProtection="1">
      <alignment horizontal="center" vertical="center"/>
    </xf>
    <xf numFmtId="0" fontId="16" fillId="0" borderId="12" xfId="0" applyFont="1" applyBorder="1" applyAlignment="1" applyProtection="1">
      <alignment horizontal="center" vertical="center"/>
    </xf>
    <xf numFmtId="0" fontId="16" fillId="0" borderId="67" xfId="0" applyFont="1" applyBorder="1" applyAlignment="1" applyProtection="1">
      <alignment horizontal="center" vertical="center"/>
    </xf>
    <xf numFmtId="0" fontId="32" fillId="0" borderId="1" xfId="0" applyFont="1" applyBorder="1" applyAlignment="1" applyProtection="1">
      <alignment horizontal="center" vertical="center" wrapText="1"/>
    </xf>
    <xf numFmtId="0" fontId="32" fillId="0" borderId="36" xfId="0" applyFont="1" applyBorder="1" applyAlignment="1" applyProtection="1">
      <alignment horizontal="center" vertical="center" wrapText="1"/>
    </xf>
    <xf numFmtId="0" fontId="9" fillId="0" borderId="24" xfId="0" applyFont="1" applyFill="1" applyBorder="1" applyAlignment="1" applyProtection="1">
      <alignment horizontal="center" vertical="center"/>
    </xf>
    <xf numFmtId="0" fontId="9" fillId="0" borderId="26" xfId="0" applyFont="1" applyFill="1" applyBorder="1" applyAlignment="1" applyProtection="1">
      <alignment horizontal="center" vertical="center"/>
    </xf>
    <xf numFmtId="0" fontId="9" fillId="0" borderId="25" xfId="0" applyFont="1" applyFill="1" applyBorder="1" applyAlignment="1" applyProtection="1">
      <alignment horizontal="center" vertical="center"/>
    </xf>
    <xf numFmtId="0" fontId="18" fillId="0" borderId="35" xfId="0" applyFont="1" applyBorder="1" applyAlignment="1" applyProtection="1">
      <alignment horizontal="left" vertical="center" wrapText="1"/>
    </xf>
    <xf numFmtId="0" fontId="18" fillId="0" borderId="1" xfId="0" applyFont="1" applyBorder="1" applyAlignment="1" applyProtection="1">
      <alignment horizontal="left" vertical="center" wrapText="1"/>
    </xf>
    <xf numFmtId="0" fontId="18" fillId="0" borderId="36" xfId="0" applyFont="1" applyBorder="1" applyAlignment="1" applyProtection="1">
      <alignment horizontal="left" vertical="center" wrapText="1"/>
    </xf>
    <xf numFmtId="0" fontId="17" fillId="0" borderId="29" xfId="0" applyFont="1" applyBorder="1" applyAlignment="1" applyProtection="1">
      <alignment horizontal="left" vertical="center" wrapText="1"/>
    </xf>
    <xf numFmtId="0" fontId="17" fillId="0" borderId="0" xfId="0" applyFont="1" applyBorder="1" applyAlignment="1" applyProtection="1">
      <alignment horizontal="left" vertical="center" wrapText="1"/>
    </xf>
    <xf numFmtId="0" fontId="17" fillId="0" borderId="16" xfId="0" applyFont="1" applyBorder="1" applyAlignment="1" applyProtection="1">
      <alignment horizontal="left" vertical="center" wrapText="1"/>
    </xf>
    <xf numFmtId="0" fontId="9" fillId="0" borderId="65" xfId="0" applyFont="1" applyFill="1" applyBorder="1" applyAlignment="1" applyProtection="1">
      <alignment horizontal="center" vertical="center" wrapText="1"/>
    </xf>
    <xf numFmtId="0" fontId="9" fillId="0" borderId="48" xfId="0" applyFont="1" applyFill="1" applyBorder="1" applyAlignment="1" applyProtection="1">
      <alignment horizontal="center" vertical="center" wrapText="1"/>
    </xf>
    <xf numFmtId="0" fontId="22" fillId="0" borderId="35" xfId="0" applyFont="1" applyBorder="1" applyAlignment="1">
      <alignment vertical="center" wrapText="1"/>
    </xf>
    <xf numFmtId="1" fontId="21" fillId="0" borderId="36" xfId="1" applyNumberFormat="1" applyFont="1" applyBorder="1" applyAlignment="1">
      <alignment horizontal="center" vertical="center" wrapText="1"/>
    </xf>
    <xf numFmtId="0" fontId="22" fillId="0" borderId="35" xfId="0" applyFont="1" applyBorder="1" applyAlignment="1">
      <alignment horizontal="left" vertical="center" wrapText="1"/>
    </xf>
    <xf numFmtId="0" fontId="32" fillId="0" borderId="1" xfId="0" applyFont="1" applyBorder="1" applyAlignment="1">
      <alignment horizontal="center"/>
    </xf>
    <xf numFmtId="0" fontId="21" fillId="0" borderId="35" xfId="0" applyFont="1" applyFill="1" applyBorder="1" applyAlignment="1">
      <alignment horizontal="center" vertical="center" wrapText="1"/>
    </xf>
    <xf numFmtId="0" fontId="21" fillId="0" borderId="1" xfId="0" applyFont="1" applyFill="1" applyBorder="1" applyAlignment="1">
      <alignment horizontal="center" vertical="center" wrapText="1"/>
    </xf>
    <xf numFmtId="0" fontId="21" fillId="0" borderId="36" xfId="0" applyFont="1" applyFill="1" applyBorder="1" applyAlignment="1">
      <alignment horizontal="center" vertical="center" wrapText="1"/>
    </xf>
    <xf numFmtId="0" fontId="21" fillId="0" borderId="53" xfId="0" applyFont="1" applyFill="1" applyBorder="1" applyAlignment="1">
      <alignment horizontal="center" vertical="center" wrapText="1"/>
    </xf>
    <xf numFmtId="0" fontId="21" fillId="0" borderId="43" xfId="0" applyFont="1" applyFill="1" applyBorder="1" applyAlignment="1">
      <alignment horizontal="center" vertical="center" wrapText="1"/>
    </xf>
    <xf numFmtId="0" fontId="21" fillId="0" borderId="30"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21" fillId="3" borderId="5" xfId="0" applyFont="1" applyFill="1" applyBorder="1" applyAlignment="1" applyProtection="1">
      <alignment horizontal="left" vertical="center" wrapText="1"/>
      <protection locked="0"/>
    </xf>
    <xf numFmtId="0" fontId="21" fillId="3" borderId="6" xfId="0" applyFont="1" applyFill="1" applyBorder="1" applyAlignment="1" applyProtection="1">
      <alignment horizontal="left" vertical="center" wrapText="1"/>
      <protection locked="0"/>
    </xf>
    <xf numFmtId="0" fontId="21" fillId="3" borderId="34" xfId="0" applyFont="1" applyFill="1" applyBorder="1" applyAlignment="1" applyProtection="1">
      <alignment horizontal="left" vertical="center" wrapText="1"/>
      <protection locked="0"/>
    </xf>
    <xf numFmtId="0" fontId="22" fillId="0" borderId="35" xfId="0" applyFont="1" applyBorder="1" applyAlignment="1">
      <alignment horizontal="right" vertical="center" wrapText="1"/>
    </xf>
    <xf numFmtId="0" fontId="22" fillId="0" borderId="1" xfId="0" applyFont="1" applyBorder="1" applyAlignment="1">
      <alignment horizontal="right" vertical="center" wrapText="1"/>
    </xf>
    <xf numFmtId="0" fontId="0" fillId="0" borderId="0" xfId="0" applyBorder="1" applyAlignment="1" applyProtection="1">
      <alignment horizontal="center"/>
    </xf>
    <xf numFmtId="0" fontId="9" fillId="0" borderId="24" xfId="0" applyFont="1" applyFill="1" applyBorder="1" applyAlignment="1" applyProtection="1">
      <alignment horizontal="center" vertical="center" wrapText="1"/>
    </xf>
    <xf numFmtId="0" fontId="9" fillId="0" borderId="26" xfId="0" applyFont="1" applyFill="1" applyBorder="1" applyAlignment="1" applyProtection="1">
      <alignment horizontal="center" vertical="center" wrapText="1"/>
    </xf>
    <xf numFmtId="0" fontId="9" fillId="0" borderId="25" xfId="0" applyFont="1" applyFill="1" applyBorder="1" applyAlignment="1" applyProtection="1">
      <alignment horizontal="center" vertical="center" wrapText="1"/>
    </xf>
    <xf numFmtId="0" fontId="21" fillId="0" borderId="48" xfId="0" applyFont="1" applyBorder="1" applyAlignment="1" applyProtection="1">
      <alignment horizontal="center" vertical="center" wrapText="1"/>
    </xf>
    <xf numFmtId="0" fontId="21" fillId="0" borderId="41" xfId="0" applyFont="1" applyBorder="1" applyAlignment="1" applyProtection="1">
      <alignment horizontal="center" vertical="center" wrapText="1"/>
    </xf>
    <xf numFmtId="0" fontId="21" fillId="0" borderId="3" xfId="0" applyFont="1" applyBorder="1" applyAlignment="1" applyProtection="1">
      <alignment horizontal="center" vertical="center" wrapText="1"/>
    </xf>
    <xf numFmtId="0" fontId="21" fillId="0" borderId="39" xfId="0" applyFont="1" applyBorder="1" applyAlignment="1" applyProtection="1">
      <alignment horizontal="left" vertical="center" wrapText="1"/>
    </xf>
    <xf numFmtId="0" fontId="21" fillId="0" borderId="68" xfId="0" applyFont="1" applyBorder="1" applyAlignment="1" applyProtection="1">
      <alignment horizontal="left" vertical="center" wrapText="1"/>
    </xf>
    <xf numFmtId="0" fontId="9" fillId="0" borderId="37" xfId="0" applyFont="1" applyFill="1" applyBorder="1" applyAlignment="1" applyProtection="1">
      <alignment horizontal="center" vertical="center"/>
    </xf>
    <xf numFmtId="0" fontId="9" fillId="0" borderId="7" xfId="0" applyFont="1" applyFill="1" applyBorder="1" applyAlignment="1" applyProtection="1">
      <alignment horizontal="center" vertical="center"/>
    </xf>
    <xf numFmtId="0" fontId="9" fillId="0" borderId="70" xfId="0" applyFont="1" applyFill="1" applyBorder="1" applyAlignment="1" applyProtection="1">
      <alignment horizontal="center" vertical="center"/>
    </xf>
    <xf numFmtId="0" fontId="37" fillId="0" borderId="48" xfId="0" applyFont="1" applyFill="1" applyBorder="1" applyAlignment="1" applyProtection="1">
      <alignment horizontal="center" vertical="top" wrapText="1"/>
    </xf>
    <xf numFmtId="0" fontId="37" fillId="0" borderId="3" xfId="0" applyFont="1" applyFill="1" applyBorder="1" applyAlignment="1" applyProtection="1">
      <alignment horizontal="center" vertical="top" wrapText="1"/>
    </xf>
    <xf numFmtId="0" fontId="37" fillId="0" borderId="35" xfId="0" applyFont="1" applyFill="1" applyBorder="1" applyAlignment="1" applyProtection="1">
      <alignment horizontal="center" vertical="top" wrapText="1"/>
    </xf>
    <xf numFmtId="0" fontId="37" fillId="0" borderId="1" xfId="0" applyFont="1" applyFill="1" applyBorder="1" applyAlignment="1" applyProtection="1">
      <alignment horizontal="center" vertical="top" wrapText="1"/>
    </xf>
    <xf numFmtId="168" fontId="37" fillId="3" borderId="1" xfId="0" applyNumberFormat="1" applyFont="1" applyFill="1" applyBorder="1" applyAlignment="1" applyProtection="1">
      <alignment horizontal="center" vertical="center" wrapText="1"/>
      <protection locked="0"/>
    </xf>
    <xf numFmtId="0" fontId="22" fillId="0" borderId="3" xfId="0" applyFont="1" applyFill="1" applyBorder="1" applyAlignment="1" applyProtection="1">
      <alignment horizontal="left" vertical="center"/>
    </xf>
    <xf numFmtId="168" fontId="21" fillId="3" borderId="1" xfId="0" applyNumberFormat="1" applyFont="1" applyFill="1" applyBorder="1" applyAlignment="1" applyProtection="1">
      <alignment horizontal="center" vertical="center" wrapText="1"/>
      <protection locked="0"/>
    </xf>
    <xf numFmtId="0" fontId="40" fillId="0" borderId="3" xfId="0" applyFont="1" applyFill="1" applyBorder="1" applyAlignment="1" applyProtection="1">
      <alignment horizontal="left" vertical="center"/>
    </xf>
    <xf numFmtId="1" fontId="21" fillId="3" borderId="76" xfId="0" applyNumberFormat="1" applyFont="1" applyFill="1" applyBorder="1" applyAlignment="1" applyProtection="1">
      <alignment horizontal="center" vertical="center" wrapText="1"/>
      <protection locked="0"/>
    </xf>
    <xf numFmtId="1" fontId="21" fillId="3" borderId="40" xfId="0" applyNumberFormat="1" applyFont="1" applyFill="1" applyBorder="1" applyAlignment="1" applyProtection="1">
      <alignment horizontal="center" vertical="center" wrapText="1"/>
      <protection locked="0"/>
    </xf>
    <xf numFmtId="1" fontId="21" fillId="3" borderId="31" xfId="0" applyNumberFormat="1" applyFont="1" applyFill="1" applyBorder="1" applyAlignment="1" applyProtection="1">
      <alignment horizontal="center" vertical="center" wrapText="1"/>
      <protection locked="0"/>
    </xf>
    <xf numFmtId="166" fontId="21" fillId="0" borderId="76" xfId="0" applyNumberFormat="1" applyFont="1" applyFill="1" applyBorder="1" applyAlignment="1" applyProtection="1">
      <alignment horizontal="center" vertical="center" wrapText="1"/>
    </xf>
    <xf numFmtId="166" fontId="21" fillId="0" borderId="40" xfId="0" applyNumberFormat="1" applyFont="1" applyFill="1" applyBorder="1" applyAlignment="1" applyProtection="1">
      <alignment horizontal="center" vertical="center" wrapText="1"/>
    </xf>
    <xf numFmtId="166" fontId="21" fillId="0" borderId="31" xfId="0" applyNumberFormat="1" applyFont="1" applyFill="1" applyBorder="1" applyAlignment="1" applyProtection="1">
      <alignment horizontal="center" vertical="center" wrapText="1"/>
    </xf>
    <xf numFmtId="0" fontId="40" fillId="0" borderId="29" xfId="0" applyFont="1" applyFill="1" applyBorder="1" applyAlignment="1" applyProtection="1">
      <alignment horizontal="left" vertical="top"/>
    </xf>
    <xf numFmtId="0" fontId="40" fillId="0" borderId="0" xfId="0" applyFont="1" applyFill="1" applyBorder="1" applyAlignment="1" applyProtection="1">
      <alignment horizontal="left" vertical="top"/>
    </xf>
    <xf numFmtId="0" fontId="41" fillId="0" borderId="47" xfId="0" applyFont="1" applyFill="1" applyBorder="1" applyAlignment="1" applyProtection="1">
      <alignment horizontal="left" vertical="top" wrapText="1"/>
    </xf>
    <xf numFmtId="0" fontId="41" fillId="0" borderId="13" xfId="0" applyFont="1" applyFill="1" applyBorder="1" applyAlignment="1" applyProtection="1">
      <alignment horizontal="left" vertical="top" wrapText="1"/>
    </xf>
    <xf numFmtId="0" fontId="40" fillId="0" borderId="77" xfId="0" applyFont="1" applyFill="1" applyBorder="1" applyAlignment="1" applyProtection="1">
      <alignment horizontal="left" vertical="center"/>
    </xf>
    <xf numFmtId="0" fontId="40" fillId="0" borderId="9" xfId="0" applyFont="1" applyFill="1" applyBorder="1" applyAlignment="1" applyProtection="1">
      <alignment horizontal="left" vertical="center"/>
    </xf>
    <xf numFmtId="0" fontId="38" fillId="0" borderId="35" xfId="0" applyFont="1" applyBorder="1" applyAlignment="1" applyProtection="1">
      <alignment horizontal="center" vertical="top" wrapText="1"/>
    </xf>
    <xf numFmtId="0" fontId="38" fillId="0" borderId="1" xfId="0" applyFont="1" applyBorder="1" applyAlignment="1" applyProtection="1">
      <alignment horizontal="center" vertical="top" wrapText="1"/>
    </xf>
    <xf numFmtId="0" fontId="38" fillId="0" borderId="36" xfId="0" applyFont="1" applyBorder="1" applyAlignment="1" applyProtection="1">
      <alignment horizontal="center" vertical="top" wrapText="1"/>
    </xf>
    <xf numFmtId="0" fontId="18" fillId="3" borderId="29" xfId="0" applyFont="1" applyFill="1" applyBorder="1" applyAlignment="1" applyProtection="1">
      <alignment horizontal="center" vertical="top" wrapText="1"/>
      <protection locked="0"/>
    </xf>
    <xf numFmtId="0" fontId="18" fillId="3" borderId="0" xfId="0" applyFont="1" applyFill="1" applyBorder="1" applyAlignment="1" applyProtection="1">
      <alignment horizontal="center" vertical="top" wrapText="1"/>
      <protection locked="0"/>
    </xf>
    <xf numFmtId="0" fontId="18" fillId="3" borderId="16" xfId="0" applyFont="1" applyFill="1" applyBorder="1" applyAlignment="1" applyProtection="1">
      <alignment horizontal="center" vertical="top" wrapText="1"/>
      <protection locked="0"/>
    </xf>
    <xf numFmtId="0" fontId="18" fillId="3" borderId="19" xfId="0" applyFont="1" applyFill="1" applyBorder="1" applyAlignment="1" applyProtection="1">
      <alignment horizontal="center" vertical="top" wrapText="1"/>
      <protection locked="0"/>
    </xf>
    <xf numFmtId="0" fontId="18" fillId="3" borderId="15" xfId="0" applyFont="1" applyFill="1" applyBorder="1" applyAlignment="1" applyProtection="1">
      <alignment horizontal="center" vertical="top" wrapText="1"/>
      <protection locked="0"/>
    </xf>
    <xf numFmtId="0" fontId="18" fillId="3" borderId="14" xfId="0" applyFont="1" applyFill="1" applyBorder="1" applyAlignment="1" applyProtection="1">
      <alignment horizontal="center" vertical="top" wrapText="1"/>
      <protection locked="0"/>
    </xf>
    <xf numFmtId="0" fontId="41" fillId="0" borderId="35" xfId="0" applyFont="1" applyFill="1" applyBorder="1" applyAlignment="1" applyProtection="1">
      <alignment horizontal="left" vertical="top" wrapText="1"/>
    </xf>
    <xf numFmtId="0" fontId="41" fillId="0" borderId="1" xfId="0" applyFont="1" applyFill="1" applyBorder="1" applyAlignment="1" applyProtection="1">
      <alignment horizontal="left" vertical="top" wrapText="1"/>
    </xf>
    <xf numFmtId="0" fontId="6" fillId="0" borderId="29" xfId="2" applyFill="1" applyBorder="1" applyAlignment="1" applyProtection="1">
      <alignment horizontal="left" vertical="center" wrapText="1"/>
    </xf>
    <xf numFmtId="0" fontId="24" fillId="0" borderId="0" xfId="2" applyFont="1" applyFill="1" applyBorder="1" applyAlignment="1" applyProtection="1">
      <alignment horizontal="left" vertical="center" wrapText="1"/>
    </xf>
    <xf numFmtId="167" fontId="37" fillId="3" borderId="8" xfId="1" applyNumberFormat="1" applyFont="1" applyFill="1" applyBorder="1" applyAlignment="1" applyProtection="1">
      <alignment horizontal="left" vertical="center"/>
      <protection locked="0"/>
    </xf>
    <xf numFmtId="167" fontId="37" fillId="3" borderId="9" xfId="1" applyNumberFormat="1" applyFont="1" applyFill="1" applyBorder="1" applyAlignment="1" applyProtection="1">
      <alignment horizontal="left" vertical="center"/>
      <protection locked="0"/>
    </xf>
    <xf numFmtId="167" fontId="37" fillId="3" borderId="46" xfId="1" applyNumberFormat="1" applyFont="1" applyFill="1" applyBorder="1" applyAlignment="1" applyProtection="1">
      <alignment horizontal="left" vertical="center"/>
      <protection locked="0"/>
    </xf>
    <xf numFmtId="167" fontId="37" fillId="3" borderId="10" xfId="1" applyNumberFormat="1" applyFont="1" applyFill="1" applyBorder="1" applyAlignment="1" applyProtection="1">
      <alignment horizontal="left" vertical="center"/>
      <protection locked="0"/>
    </xf>
    <xf numFmtId="167" fontId="37" fillId="3" borderId="13" xfId="1" applyNumberFormat="1" applyFont="1" applyFill="1" applyBorder="1" applyAlignment="1" applyProtection="1">
      <alignment horizontal="left" vertical="center"/>
      <protection locked="0"/>
    </xf>
    <xf numFmtId="167" fontId="37" fillId="3" borderId="32" xfId="1" applyNumberFormat="1" applyFont="1" applyFill="1" applyBorder="1" applyAlignment="1" applyProtection="1">
      <alignment horizontal="left" vertical="center"/>
      <protection locked="0"/>
    </xf>
    <xf numFmtId="167" fontId="37" fillId="3" borderId="11" xfId="1" applyNumberFormat="1" applyFont="1" applyFill="1" applyBorder="1" applyAlignment="1" applyProtection="1">
      <alignment horizontal="left" vertical="center"/>
      <protection locked="0"/>
    </xf>
    <xf numFmtId="167" fontId="37" fillId="3" borderId="0" xfId="1" applyNumberFormat="1" applyFont="1" applyFill="1" applyBorder="1" applyAlignment="1" applyProtection="1">
      <alignment horizontal="left" vertical="center"/>
      <protection locked="0"/>
    </xf>
    <xf numFmtId="167" fontId="37" fillId="3" borderId="16" xfId="1" applyNumberFormat="1" applyFont="1" applyFill="1" applyBorder="1" applyAlignment="1" applyProtection="1">
      <alignment horizontal="left" vertical="center"/>
      <protection locked="0"/>
    </xf>
    <xf numFmtId="0" fontId="41" fillId="0" borderId="29" xfId="0" applyFont="1" applyFill="1" applyBorder="1" applyAlignment="1" applyProtection="1">
      <alignment horizontal="left" vertical="top" wrapText="1"/>
    </xf>
    <xf numFmtId="0" fontId="41" fillId="0" borderId="0" xfId="0" applyFont="1" applyFill="1" applyBorder="1" applyAlignment="1" applyProtection="1">
      <alignment horizontal="left" vertical="top" wrapText="1"/>
    </xf>
    <xf numFmtId="0" fontId="9" fillId="0" borderId="44" xfId="0" applyFont="1" applyFill="1" applyBorder="1" applyAlignment="1">
      <alignment horizontal="center" vertical="center"/>
    </xf>
    <xf numFmtId="0" fontId="9" fillId="0" borderId="54" xfId="0" applyFont="1" applyFill="1" applyBorder="1" applyAlignment="1">
      <alignment horizontal="center" vertical="center"/>
    </xf>
    <xf numFmtId="0" fontId="9" fillId="0" borderId="45" xfId="0" applyFont="1" applyFill="1" applyBorder="1" applyAlignment="1">
      <alignment horizontal="center" vertical="center"/>
    </xf>
    <xf numFmtId="0" fontId="17" fillId="0" borderId="77" xfId="0" applyFont="1" applyBorder="1" applyAlignment="1" applyProtection="1">
      <alignment horizontal="left" vertical="center" wrapText="1"/>
    </xf>
    <xf numFmtId="0" fontId="17" fillId="0" borderId="9" xfId="0" applyFont="1" applyBorder="1" applyAlignment="1" applyProtection="1">
      <alignment horizontal="left" vertical="center" wrapText="1"/>
    </xf>
    <xf numFmtId="0" fontId="17" fillId="0" borderId="46" xfId="0" applyFont="1" applyBorder="1" applyAlignment="1" applyProtection="1">
      <alignment horizontal="left" vertical="center" wrapText="1"/>
    </xf>
    <xf numFmtId="0" fontId="18" fillId="0" borderId="78" xfId="0" applyFont="1" applyBorder="1" applyAlignment="1" applyProtection="1">
      <alignment horizontal="left" vertical="center" wrapText="1"/>
    </xf>
    <xf numFmtId="0" fontId="18" fillId="0" borderId="63" xfId="0" applyFont="1" applyBorder="1" applyAlignment="1" applyProtection="1">
      <alignment horizontal="left" vertical="center" wrapText="1"/>
    </xf>
    <xf numFmtId="0" fontId="18" fillId="0" borderId="79" xfId="0" applyFont="1" applyBorder="1" applyAlignment="1" applyProtection="1">
      <alignment horizontal="left" vertical="center" wrapText="1"/>
    </xf>
    <xf numFmtId="0" fontId="32" fillId="0" borderId="5" xfId="0" applyFont="1" applyBorder="1" applyAlignment="1" applyProtection="1">
      <alignment horizontal="center" vertical="center" wrapText="1"/>
    </xf>
    <xf numFmtId="0" fontId="32" fillId="0" borderId="34" xfId="0" applyFont="1" applyBorder="1" applyAlignment="1" applyProtection="1">
      <alignment horizontal="center" vertical="center" wrapText="1"/>
    </xf>
    <xf numFmtId="0" fontId="17" fillId="0" borderId="0" xfId="0" applyFont="1" applyAlignment="1" applyProtection="1">
      <alignment horizontal="left" vertical="top" wrapText="1"/>
    </xf>
    <xf numFmtId="0" fontId="26" fillId="0" borderId="0" xfId="0" applyFont="1" applyAlignment="1" applyProtection="1">
      <alignment wrapText="1"/>
    </xf>
    <xf numFmtId="0" fontId="18" fillId="0" borderId="21" xfId="0" applyFont="1" applyBorder="1" applyAlignment="1">
      <alignment horizontal="center" vertical="center" wrapText="1"/>
    </xf>
    <xf numFmtId="0" fontId="18" fillId="0" borderId="22" xfId="0" applyFont="1" applyBorder="1" applyAlignment="1">
      <alignment horizontal="center" vertical="center" wrapText="1"/>
    </xf>
    <xf numFmtId="0" fontId="32" fillId="0" borderId="11" xfId="0" applyFont="1" applyBorder="1" applyAlignment="1">
      <alignment horizontal="center"/>
    </xf>
    <xf numFmtId="0" fontId="32" fillId="0" borderId="0" xfId="0" applyFont="1" applyBorder="1" applyAlignment="1">
      <alignment horizontal="center"/>
    </xf>
    <xf numFmtId="1" fontId="21" fillId="0" borderId="12" xfId="1" applyNumberFormat="1" applyFont="1" applyBorder="1" applyAlignment="1">
      <alignment horizontal="center" vertical="center" wrapText="1"/>
    </xf>
    <xf numFmtId="1" fontId="21" fillId="0" borderId="43" xfId="1" applyNumberFormat="1" applyFont="1" applyBorder="1" applyAlignment="1">
      <alignment horizontal="center" vertical="center" wrapText="1"/>
    </xf>
    <xf numFmtId="0" fontId="32" fillId="0" borderId="21" xfId="0" applyFont="1" applyBorder="1" applyAlignment="1">
      <alignment horizontal="right" vertical="center"/>
    </xf>
    <xf numFmtId="0" fontId="32" fillId="0" borderId="23" xfId="0" applyFont="1" applyBorder="1" applyAlignment="1">
      <alignment horizontal="right" vertical="center"/>
    </xf>
    <xf numFmtId="0" fontId="32" fillId="0" borderId="22" xfId="0" applyFont="1" applyBorder="1" applyAlignment="1">
      <alignment horizontal="right" vertical="center"/>
    </xf>
    <xf numFmtId="0" fontId="22" fillId="0" borderId="66" xfId="0" applyFont="1" applyBorder="1" applyAlignment="1">
      <alignment horizontal="left" vertical="center" wrapText="1"/>
    </xf>
    <xf numFmtId="0" fontId="22" fillId="0" borderId="41" xfId="0" applyFont="1" applyBorder="1" applyAlignment="1">
      <alignment horizontal="left" vertical="center" wrapText="1"/>
    </xf>
    <xf numFmtId="1" fontId="21" fillId="0" borderId="1" xfId="1" applyNumberFormat="1" applyFont="1" applyBorder="1" applyAlignment="1">
      <alignment horizontal="center" vertical="center" wrapText="1"/>
    </xf>
    <xf numFmtId="1" fontId="21" fillId="0" borderId="2" xfId="1" applyNumberFormat="1" applyFont="1" applyBorder="1" applyAlignment="1">
      <alignment horizontal="center" vertical="center" wrapText="1"/>
    </xf>
    <xf numFmtId="0" fontId="22" fillId="0" borderId="48" xfId="0" applyFont="1" applyBorder="1" applyAlignment="1">
      <alignment horizontal="left" vertical="center" wrapText="1"/>
    </xf>
    <xf numFmtId="0" fontId="22" fillId="0" borderId="53" xfId="0" applyFont="1" applyBorder="1" applyAlignment="1">
      <alignment horizontal="left" vertical="center" wrapText="1"/>
    </xf>
    <xf numFmtId="1" fontId="21" fillId="0" borderId="3" xfId="1" applyNumberFormat="1" applyFont="1" applyBorder="1" applyAlignment="1">
      <alignment horizontal="center" vertical="center" wrapText="1"/>
    </xf>
    <xf numFmtId="1" fontId="21" fillId="0" borderId="67" xfId="1" applyNumberFormat="1" applyFont="1" applyBorder="1" applyAlignment="1">
      <alignment horizontal="center" vertical="center" wrapText="1"/>
    </xf>
    <xf numFmtId="1" fontId="21" fillId="0" borderId="30" xfId="1" applyNumberFormat="1" applyFont="1" applyBorder="1" applyAlignment="1">
      <alignment horizontal="center" vertical="center" wrapText="1"/>
    </xf>
    <xf numFmtId="1" fontId="21" fillId="0" borderId="31" xfId="1" applyNumberFormat="1" applyFont="1" applyBorder="1" applyAlignment="1">
      <alignment horizontal="center" vertical="center" wrapText="1"/>
    </xf>
    <xf numFmtId="1" fontId="21" fillId="0" borderId="76" xfId="1" applyNumberFormat="1" applyFont="1" applyBorder="1" applyAlignment="1">
      <alignment horizontal="center" vertical="center" wrapText="1"/>
    </xf>
    <xf numFmtId="0" fontId="22" fillId="0" borderId="48" xfId="0" applyFont="1" applyBorder="1" applyAlignment="1">
      <alignment vertical="center" wrapText="1"/>
    </xf>
    <xf numFmtId="0" fontId="22" fillId="0" borderId="41" xfId="0" applyFont="1" applyBorder="1" applyAlignment="1">
      <alignment vertical="center" wrapText="1"/>
    </xf>
    <xf numFmtId="1" fontId="18" fillId="0" borderId="43" xfId="1" applyNumberFormat="1" applyFont="1" applyBorder="1" applyAlignment="1">
      <alignment horizontal="center" vertical="center" wrapText="1"/>
    </xf>
    <xf numFmtId="1" fontId="18" fillId="0" borderId="12" xfId="1" applyNumberFormat="1" applyFont="1" applyBorder="1" applyAlignment="1">
      <alignment horizontal="center" vertical="center" wrapText="1"/>
    </xf>
    <xf numFmtId="1" fontId="18" fillId="0" borderId="67" xfId="1" applyNumberFormat="1" applyFont="1" applyBorder="1" applyAlignment="1">
      <alignment horizontal="center" vertical="center" wrapText="1"/>
    </xf>
    <xf numFmtId="1" fontId="21" fillId="0" borderId="85" xfId="1" applyNumberFormat="1" applyFont="1" applyBorder="1" applyAlignment="1">
      <alignment horizontal="center" vertical="center" wrapText="1"/>
    </xf>
    <xf numFmtId="1" fontId="21" fillId="0" borderId="86" xfId="1" applyNumberFormat="1" applyFont="1" applyBorder="1" applyAlignment="1">
      <alignment horizontal="center" vertical="center" wrapText="1"/>
    </xf>
    <xf numFmtId="1" fontId="21" fillId="0" borderId="82" xfId="1" applyNumberFormat="1" applyFont="1" applyBorder="1" applyAlignment="1">
      <alignment horizontal="center" vertical="center" wrapText="1"/>
    </xf>
    <xf numFmtId="1" fontId="18" fillId="0" borderId="78" xfId="1" applyNumberFormat="1" applyFont="1" applyBorder="1" applyAlignment="1">
      <alignment horizontal="center" vertical="center" wrapText="1"/>
    </xf>
    <xf numFmtId="1" fontId="18" fillId="0" borderId="61" xfId="1" applyNumberFormat="1" applyFont="1" applyBorder="1" applyAlignment="1">
      <alignment horizontal="center" vertical="center" wrapText="1"/>
    </xf>
    <xf numFmtId="0" fontId="22" fillId="0" borderId="78" xfId="0" applyFont="1" applyBorder="1" applyAlignment="1">
      <alignment horizontal="center" vertical="center" wrapText="1"/>
    </xf>
    <xf numFmtId="0" fontId="22" fillId="0" borderId="63"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73" xfId="0" applyFont="1" applyBorder="1" applyAlignment="1">
      <alignment horizontal="center" vertical="center" wrapText="1"/>
    </xf>
    <xf numFmtId="0" fontId="22" fillId="0" borderId="64" xfId="0" applyFont="1" applyBorder="1" applyAlignment="1">
      <alignment horizontal="center" vertical="center" wrapText="1"/>
    </xf>
    <xf numFmtId="0" fontId="22" fillId="0" borderId="62" xfId="0" applyFont="1" applyBorder="1" applyAlignment="1">
      <alignment horizontal="center" vertical="center" wrapText="1"/>
    </xf>
    <xf numFmtId="1" fontId="21" fillId="0" borderId="87" xfId="1" applyNumberFormat="1" applyFont="1" applyBorder="1" applyAlignment="1">
      <alignment horizontal="center" vertical="center" wrapText="1"/>
    </xf>
    <xf numFmtId="1" fontId="21" fillId="0" borderId="40" xfId="1" applyNumberFormat="1" applyFont="1" applyBorder="1" applyAlignment="1">
      <alignment horizontal="center" vertical="center" wrapText="1"/>
    </xf>
    <xf numFmtId="1" fontId="21" fillId="0" borderId="68" xfId="1" applyNumberFormat="1" applyFont="1" applyBorder="1" applyAlignment="1">
      <alignment horizontal="center" vertical="center" wrapText="1"/>
    </xf>
    <xf numFmtId="1" fontId="21" fillId="0" borderId="12" xfId="1" applyNumberFormat="1" applyFont="1" applyBorder="1" applyAlignment="1" applyProtection="1">
      <alignment horizontal="center" vertical="center" wrapText="1"/>
    </xf>
    <xf numFmtId="1" fontId="21" fillId="0" borderId="2" xfId="1" applyNumberFormat="1" applyFont="1" applyBorder="1" applyAlignment="1" applyProtection="1">
      <alignment horizontal="center" vertical="center" wrapText="1"/>
    </xf>
    <xf numFmtId="1" fontId="18" fillId="0" borderId="66" xfId="1" applyNumberFormat="1" applyFont="1" applyBorder="1" applyAlignment="1">
      <alignment horizontal="center" vertical="center" wrapText="1"/>
    </xf>
    <xf numFmtId="1" fontId="21" fillId="0" borderId="1" xfId="1" applyNumberFormat="1" applyFont="1" applyBorder="1" applyAlignment="1" applyProtection="1">
      <alignment horizontal="center" vertical="center" wrapText="1"/>
    </xf>
    <xf numFmtId="0" fontId="9" fillId="0" borderId="21" xfId="0" applyFont="1" applyFill="1" applyBorder="1" applyAlignment="1">
      <alignment horizontal="center" vertical="center" wrapText="1"/>
    </xf>
    <xf numFmtId="0" fontId="9" fillId="0" borderId="23" xfId="0" applyFont="1" applyFill="1" applyBorder="1" applyAlignment="1">
      <alignment horizontal="center" vertical="center" wrapText="1"/>
    </xf>
    <xf numFmtId="0" fontId="9" fillId="0" borderId="22" xfId="0" applyFont="1" applyFill="1" applyBorder="1" applyAlignment="1">
      <alignment horizontal="center" vertical="center" wrapText="1"/>
    </xf>
    <xf numFmtId="0" fontId="10" fillId="0" borderId="19" xfId="0" applyFont="1" applyBorder="1" applyAlignment="1">
      <alignment horizontal="center" vertical="center" wrapText="1"/>
    </xf>
    <xf numFmtId="0" fontId="10" fillId="0" borderId="15" xfId="0" applyFont="1" applyBorder="1" applyAlignment="1">
      <alignment horizontal="center" vertical="center" wrapText="1"/>
    </xf>
    <xf numFmtId="0" fontId="50" fillId="0" borderId="17" xfId="0" applyFont="1" applyFill="1" applyBorder="1" applyAlignment="1">
      <alignment horizontal="center" vertical="center" wrapText="1"/>
    </xf>
    <xf numFmtId="0" fontId="50" fillId="0" borderId="20" xfId="0" applyFont="1" applyFill="1" applyBorder="1" applyAlignment="1">
      <alignment horizontal="center" vertical="center" wrapText="1"/>
    </xf>
    <xf numFmtId="0" fontId="50" fillId="0" borderId="18" xfId="0" applyFont="1" applyFill="1" applyBorder="1" applyAlignment="1">
      <alignment horizontal="center" vertical="center" wrapText="1"/>
    </xf>
    <xf numFmtId="0" fontId="33" fillId="0" borderId="0" xfId="0" applyFont="1" applyBorder="1" applyAlignment="1">
      <alignment horizontal="left" vertical="top" wrapText="1"/>
    </xf>
    <xf numFmtId="0" fontId="33" fillId="0" borderId="15" xfId="0" applyFont="1" applyBorder="1" applyAlignment="1">
      <alignment horizontal="left" vertical="top" wrapText="1"/>
    </xf>
    <xf numFmtId="0" fontId="33" fillId="0" borderId="20" xfId="0" applyFont="1" applyBorder="1" applyAlignment="1">
      <alignment horizontal="left" vertical="top" wrapText="1"/>
    </xf>
    <xf numFmtId="167" fontId="37" fillId="3" borderId="1" xfId="1" applyNumberFormat="1" applyFont="1" applyFill="1" applyBorder="1" applyAlignment="1" applyProtection="1">
      <alignment horizontal="center" vertical="center"/>
      <protection locked="0"/>
    </xf>
    <xf numFmtId="167" fontId="37" fillId="3" borderId="36" xfId="1" applyNumberFormat="1" applyFont="1" applyFill="1" applyBorder="1" applyAlignment="1" applyProtection="1">
      <alignment horizontal="center" vertical="center"/>
      <protection locked="0"/>
    </xf>
    <xf numFmtId="0" fontId="43" fillId="0" borderId="44" xfId="0" applyFont="1" applyFill="1" applyBorder="1" applyAlignment="1">
      <alignment horizontal="center" vertical="center"/>
    </xf>
    <xf numFmtId="0" fontId="43" fillId="0" borderId="54" xfId="0" applyFont="1" applyFill="1" applyBorder="1" applyAlignment="1">
      <alignment horizontal="center" vertical="center"/>
    </xf>
    <xf numFmtId="0" fontId="43" fillId="0" borderId="45" xfId="0" applyFont="1" applyFill="1" applyBorder="1" applyAlignment="1">
      <alignment horizontal="center" vertical="center"/>
    </xf>
    <xf numFmtId="0" fontId="43" fillId="0" borderId="24" xfId="0" applyFont="1" applyFill="1" applyBorder="1" applyAlignment="1">
      <alignment horizontal="center" vertical="center"/>
    </xf>
    <xf numFmtId="0" fontId="43" fillId="0" borderId="26" xfId="0" applyFont="1" applyFill="1" applyBorder="1" applyAlignment="1">
      <alignment horizontal="center" vertical="center"/>
    </xf>
    <xf numFmtId="0" fontId="43" fillId="0" borderId="25" xfId="0" applyFont="1" applyFill="1" applyBorder="1" applyAlignment="1">
      <alignment horizontal="center" vertical="center"/>
    </xf>
    <xf numFmtId="0" fontId="16" fillId="0" borderId="66" xfId="0" applyFont="1" applyBorder="1" applyAlignment="1">
      <alignment horizontal="center" vertical="center" wrapText="1"/>
    </xf>
    <xf numFmtId="0" fontId="16" fillId="0" borderId="12" xfId="0" applyFont="1" applyBorder="1" applyAlignment="1">
      <alignment horizontal="center" vertical="center" wrapText="1"/>
    </xf>
    <xf numFmtId="0" fontId="16" fillId="0" borderId="67" xfId="0" applyFont="1" applyBorder="1" applyAlignment="1">
      <alignment horizontal="center" vertical="center" wrapText="1"/>
    </xf>
    <xf numFmtId="0" fontId="9" fillId="0" borderId="35" xfId="0" applyFont="1" applyFill="1" applyBorder="1" applyAlignment="1">
      <alignment horizontal="center" vertical="center"/>
    </xf>
    <xf numFmtId="0" fontId="9" fillId="0" borderId="1" xfId="0" applyFont="1" applyFill="1" applyBorder="1" applyAlignment="1">
      <alignment horizontal="center" vertical="center"/>
    </xf>
    <xf numFmtId="0" fontId="9" fillId="0" borderId="36" xfId="0" applyFont="1" applyFill="1" applyBorder="1" applyAlignment="1">
      <alignment horizontal="center" vertical="center"/>
    </xf>
    <xf numFmtId="0" fontId="21" fillId="0" borderId="35" xfId="0" applyFont="1" applyBorder="1" applyAlignment="1">
      <alignment horizontal="center" vertical="center" wrapText="1"/>
    </xf>
    <xf numFmtId="0" fontId="18" fillId="0" borderId="1" xfId="0" applyFont="1" applyBorder="1" applyAlignment="1">
      <alignment horizontal="center" vertical="center" wrapText="1"/>
    </xf>
    <xf numFmtId="0" fontId="18" fillId="0" borderId="36" xfId="0" applyFont="1" applyBorder="1" applyAlignment="1">
      <alignment horizontal="center" vertical="center" wrapText="1"/>
    </xf>
    <xf numFmtId="0" fontId="21" fillId="0" borderId="1" xfId="0" applyFont="1" applyBorder="1" applyAlignment="1">
      <alignment horizontal="center" vertical="center" wrapText="1"/>
    </xf>
    <xf numFmtId="0" fontId="21" fillId="0" borderId="36" xfId="0" applyFont="1" applyBorder="1" applyAlignment="1">
      <alignment horizontal="center" vertical="center" wrapText="1"/>
    </xf>
    <xf numFmtId="0" fontId="16" fillId="0" borderId="17" xfId="0" applyFont="1" applyBorder="1" applyAlignment="1">
      <alignment horizontal="center" vertical="center" wrapText="1"/>
    </xf>
    <xf numFmtId="0" fontId="16" fillId="0" borderId="20" xfId="0" applyFont="1" applyBorder="1" applyAlignment="1">
      <alignment horizontal="center" vertical="center" wrapText="1"/>
    </xf>
    <xf numFmtId="0" fontId="16" fillId="0" borderId="18" xfId="0" applyFont="1" applyBorder="1" applyAlignment="1">
      <alignment horizontal="center" vertical="center" wrapText="1"/>
    </xf>
    <xf numFmtId="0" fontId="9" fillId="0" borderId="66" xfId="0" applyFont="1" applyFill="1" applyBorder="1" applyAlignment="1">
      <alignment horizontal="center" vertical="center" wrapText="1"/>
    </xf>
    <xf numFmtId="0" fontId="9" fillId="0" borderId="12" xfId="0" applyFont="1" applyFill="1" applyBorder="1" applyAlignment="1">
      <alignment horizontal="center" vertical="center"/>
    </xf>
    <xf numFmtId="0" fontId="9" fillId="0" borderId="67" xfId="0" applyFont="1" applyFill="1" applyBorder="1" applyAlignment="1">
      <alignment horizontal="center" vertical="center"/>
    </xf>
    <xf numFmtId="0" fontId="17" fillId="0" borderId="89" xfId="0" applyFont="1" applyBorder="1" applyAlignment="1" applyProtection="1">
      <alignment horizontal="left" wrapText="1"/>
    </xf>
    <xf numFmtId="0" fontId="17" fillId="0" borderId="90" xfId="0" applyFont="1" applyBorder="1" applyAlignment="1" applyProtection="1">
      <alignment horizontal="left"/>
    </xf>
    <xf numFmtId="2" fontId="0" fillId="3" borderId="90" xfId="0" applyNumberFormat="1" applyFill="1" applyBorder="1" applyAlignment="1" applyProtection="1">
      <alignment horizontal="center"/>
      <protection locked="0"/>
    </xf>
    <xf numFmtId="2" fontId="0" fillId="3" borderId="91" xfId="0" applyNumberFormat="1" applyFill="1" applyBorder="1" applyAlignment="1" applyProtection="1">
      <alignment horizontal="center"/>
      <protection locked="0"/>
    </xf>
    <xf numFmtId="0" fontId="40" fillId="0" borderId="21" xfId="0" applyFont="1" applyFill="1" applyBorder="1" applyAlignment="1">
      <alignment horizontal="left" vertical="center" wrapText="1"/>
    </xf>
    <xf numFmtId="0" fontId="40" fillId="0" borderId="92" xfId="0" applyFont="1" applyFill="1" applyBorder="1" applyAlignment="1">
      <alignment horizontal="left" vertical="center" wrapText="1"/>
    </xf>
    <xf numFmtId="167" fontId="18" fillId="0" borderId="88" xfId="1" applyNumberFormat="1" applyFont="1" applyBorder="1" applyAlignment="1">
      <alignment horizontal="center" vertical="center" wrapText="1"/>
    </xf>
    <xf numFmtId="167" fontId="18" fillId="0" borderId="23" xfId="1" applyNumberFormat="1" applyFont="1" applyBorder="1" applyAlignment="1">
      <alignment horizontal="center" vertical="center" wrapText="1"/>
    </xf>
    <xf numFmtId="167" fontId="18" fillId="0" borderId="22" xfId="1" applyNumberFormat="1" applyFont="1" applyBorder="1" applyAlignment="1">
      <alignment horizontal="center" vertical="center" wrapText="1"/>
    </xf>
    <xf numFmtId="0" fontId="40" fillId="0" borderId="35" xfId="0" applyFont="1" applyFill="1" applyBorder="1" applyAlignment="1" applyProtection="1">
      <alignment horizontal="left" vertical="center" wrapText="1"/>
    </xf>
    <xf numFmtId="0" fontId="40" fillId="0" borderId="1" xfId="0" applyFont="1" applyFill="1" applyBorder="1" applyAlignment="1" applyProtection="1">
      <alignment horizontal="left" vertical="center" wrapText="1"/>
    </xf>
    <xf numFmtId="0" fontId="40" fillId="0" borderId="35" xfId="0" applyFont="1" applyFill="1" applyBorder="1" applyAlignment="1" applyProtection="1">
      <alignment horizontal="left" vertical="top" wrapText="1"/>
    </xf>
    <xf numFmtId="0" fontId="40" fillId="0" borderId="1" xfId="0" applyFont="1" applyFill="1" applyBorder="1" applyAlignment="1" applyProtection="1">
      <alignment horizontal="left" vertical="top" wrapText="1"/>
    </xf>
    <xf numFmtId="0" fontId="40" fillId="0" borderId="53" xfId="0" applyFont="1" applyFill="1" applyBorder="1" applyAlignment="1" applyProtection="1">
      <alignment horizontal="left" vertical="center" wrapText="1"/>
    </xf>
    <xf numFmtId="0" fontId="40" fillId="0" borderId="43" xfId="0" applyFont="1" applyFill="1" applyBorder="1" applyAlignment="1" applyProtection="1">
      <alignment horizontal="left" vertical="center" wrapText="1"/>
    </xf>
    <xf numFmtId="0" fontId="40" fillId="0" borderId="41" xfId="0" applyFont="1" applyFill="1" applyBorder="1" applyAlignment="1" applyProtection="1">
      <alignment horizontal="left" vertical="center" wrapText="1"/>
    </xf>
    <xf numFmtId="0" fontId="40" fillId="0" borderId="2" xfId="0" applyFont="1" applyFill="1" applyBorder="1" applyAlignment="1" applyProtection="1">
      <alignment horizontal="left" vertical="center" wrapText="1"/>
    </xf>
    <xf numFmtId="0" fontId="9" fillId="0" borderId="44" xfId="0" applyFont="1" applyFill="1" applyBorder="1" applyAlignment="1" applyProtection="1">
      <alignment horizontal="center" vertical="center" wrapText="1"/>
    </xf>
    <xf numFmtId="0" fontId="9" fillId="0" borderId="54" xfId="0" applyFont="1" applyFill="1" applyBorder="1" applyAlignment="1" applyProtection="1">
      <alignment horizontal="center" vertical="center" wrapText="1"/>
    </xf>
    <xf numFmtId="0" fontId="9" fillId="0" borderId="45" xfId="0" applyFont="1" applyFill="1" applyBorder="1" applyAlignment="1" applyProtection="1">
      <alignment horizontal="center" vertical="center" wrapText="1"/>
    </xf>
    <xf numFmtId="0" fontId="21" fillId="0" borderId="35" xfId="0" applyFont="1" applyBorder="1" applyAlignment="1" applyProtection="1">
      <alignment horizontal="center" vertical="center" wrapText="1"/>
    </xf>
    <xf numFmtId="0" fontId="21" fillId="0" borderId="1" xfId="0" applyFont="1" applyBorder="1" applyAlignment="1" applyProtection="1">
      <alignment horizontal="center" vertical="center" wrapText="1"/>
    </xf>
    <xf numFmtId="0" fontId="18" fillId="0" borderId="3" xfId="0" applyFont="1" applyBorder="1" applyAlignment="1" applyProtection="1">
      <alignment horizontal="center" vertical="center" wrapText="1"/>
    </xf>
    <xf numFmtId="0" fontId="18" fillId="0" borderId="31" xfId="0" applyFont="1" applyBorder="1" applyAlignment="1" applyProtection="1">
      <alignment horizontal="center" vertical="center" wrapText="1"/>
    </xf>
    <xf numFmtId="0" fontId="40" fillId="0" borderId="0" xfId="0" applyFont="1" applyFill="1" applyBorder="1" applyAlignment="1">
      <alignment horizontal="center" vertical="center" wrapText="1"/>
    </xf>
    <xf numFmtId="0" fontId="21" fillId="0" borderId="48" xfId="0" applyFont="1" applyBorder="1" applyAlignment="1">
      <alignment horizontal="center" vertical="center" wrapText="1"/>
    </xf>
    <xf numFmtId="0" fontId="18" fillId="0" borderId="3" xfId="0" applyFont="1" applyBorder="1" applyAlignment="1">
      <alignment horizontal="center" vertical="center" wrapText="1"/>
    </xf>
    <xf numFmtId="0" fontId="18" fillId="0" borderId="31" xfId="0" applyFont="1" applyBorder="1" applyAlignment="1">
      <alignment horizontal="center" vertical="center" wrapText="1"/>
    </xf>
    <xf numFmtId="0" fontId="9" fillId="0" borderId="21" xfId="0" applyFont="1" applyFill="1" applyBorder="1" applyAlignment="1">
      <alignment horizontal="center" vertical="center"/>
    </xf>
    <xf numFmtId="0" fontId="9" fillId="0" borderId="23" xfId="0" applyFont="1" applyFill="1" applyBorder="1" applyAlignment="1">
      <alignment horizontal="center" vertical="center"/>
    </xf>
    <xf numFmtId="0" fontId="9" fillId="0" borderId="22" xfId="0" applyFont="1" applyFill="1" applyBorder="1" applyAlignment="1">
      <alignment horizontal="center" vertical="center"/>
    </xf>
    <xf numFmtId="0" fontId="21" fillId="3" borderId="35" xfId="0" applyFont="1" applyFill="1" applyBorder="1" applyAlignment="1" applyProtection="1">
      <alignment horizontal="left" vertical="top" wrapText="1"/>
      <protection locked="0"/>
    </xf>
    <xf numFmtId="0" fontId="21" fillId="3" borderId="53" xfId="0" applyFont="1" applyFill="1" applyBorder="1" applyAlignment="1" applyProtection="1">
      <alignment horizontal="left" vertical="top" wrapText="1"/>
      <protection locked="0"/>
    </xf>
    <xf numFmtId="0" fontId="21" fillId="0" borderId="55" xfId="0" applyFont="1" applyBorder="1" applyAlignment="1" applyProtection="1">
      <alignment horizontal="left" vertical="center" wrapText="1" indent="1"/>
    </xf>
    <xf numFmtId="0" fontId="21" fillId="0" borderId="50" xfId="0" applyFont="1" applyBorder="1" applyAlignment="1" applyProtection="1">
      <alignment horizontal="left" vertical="center" wrapText="1" indent="1"/>
    </xf>
    <xf numFmtId="0" fontId="9" fillId="0" borderId="58" xfId="0" applyFont="1" applyFill="1" applyBorder="1" applyAlignment="1" applyProtection="1">
      <alignment horizontal="center" vertical="center" wrapText="1"/>
    </xf>
    <xf numFmtId="0" fontId="9" fillId="0" borderId="59" xfId="0" applyFont="1" applyFill="1" applyBorder="1" applyAlignment="1" applyProtection="1">
      <alignment horizontal="center" vertical="center" wrapText="1"/>
    </xf>
    <xf numFmtId="0" fontId="9" fillId="0" borderId="60" xfId="0" applyFont="1" applyFill="1" applyBorder="1" applyAlignment="1" applyProtection="1">
      <alignment horizontal="center" vertical="center" wrapText="1"/>
    </xf>
    <xf numFmtId="0" fontId="28" fillId="0" borderId="57" xfId="0" applyFont="1" applyBorder="1" applyAlignment="1" applyProtection="1">
      <alignment vertical="center" wrapText="1"/>
    </xf>
    <xf numFmtId="0" fontId="28" fillId="0" borderId="71" xfId="0" applyFont="1" applyBorder="1" applyAlignment="1" applyProtection="1">
      <alignment vertical="center" wrapText="1"/>
    </xf>
    <xf numFmtId="0" fontId="28" fillId="0" borderId="72" xfId="0" applyFont="1" applyBorder="1" applyAlignment="1" applyProtection="1">
      <alignment vertical="center" wrapText="1"/>
    </xf>
    <xf numFmtId="0" fontId="21" fillId="0" borderId="55" xfId="0" applyFont="1" applyBorder="1" applyAlignment="1" applyProtection="1">
      <alignment horizontal="center" vertical="center" wrapText="1"/>
    </xf>
    <xf numFmtId="0" fontId="21" fillId="0" borderId="51" xfId="0" applyFont="1" applyBorder="1" applyAlignment="1" applyProtection="1">
      <alignment horizontal="left" vertical="center" wrapText="1" indent="1"/>
    </xf>
    <xf numFmtId="0" fontId="21" fillId="0" borderId="56" xfId="0" applyFont="1" applyBorder="1" applyAlignment="1" applyProtection="1">
      <alignment horizontal="left" vertical="center" wrapText="1" indent="1"/>
    </xf>
    <xf numFmtId="0" fontId="21" fillId="0" borderId="96" xfId="0" applyFont="1" applyBorder="1" applyAlignment="1" applyProtection="1">
      <alignment horizontal="left" vertical="center" wrapText="1" indent="1"/>
    </xf>
    <xf numFmtId="0" fontId="21" fillId="0" borderId="94" xfId="0" applyFont="1" applyBorder="1" applyAlignment="1" applyProtection="1">
      <alignment horizontal="left" vertical="center" wrapText="1" indent="1"/>
    </xf>
    <xf numFmtId="0" fontId="21" fillId="0" borderId="95" xfId="0" applyFont="1" applyBorder="1" applyAlignment="1" applyProtection="1">
      <alignment horizontal="left" vertical="center" wrapText="1" indent="1"/>
    </xf>
  </cellXfs>
  <cellStyles count="3">
    <cellStyle name="Comma" xfId="1" builtinId="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71.xml><?xml version="1.0" encoding="utf-8"?>
<formControlPr xmlns="http://schemas.microsoft.com/office/spreadsheetml/2009/9/main" objectType="CheckBox" lockText="1" noThreeD="1"/>
</file>

<file path=xl/ctrlProps/ctrlProp72.xml><?xml version="1.0" encoding="utf-8"?>
<formControlPr xmlns="http://schemas.microsoft.com/office/spreadsheetml/2009/9/main" objectType="CheckBox" lockText="1" noThreeD="1"/>
</file>

<file path=xl/ctrlProps/ctrlProp73.xml><?xml version="1.0" encoding="utf-8"?>
<formControlPr xmlns="http://schemas.microsoft.com/office/spreadsheetml/2009/9/main" objectType="CheckBox" lockText="1" noThreeD="1"/>
</file>

<file path=xl/ctrlProps/ctrlProp74.xml><?xml version="1.0" encoding="utf-8"?>
<formControlPr xmlns="http://schemas.microsoft.com/office/spreadsheetml/2009/9/main" objectType="CheckBox" lockText="1" noThreeD="1"/>
</file>

<file path=xl/ctrlProps/ctrlProp75.xml><?xml version="1.0" encoding="utf-8"?>
<formControlPr xmlns="http://schemas.microsoft.com/office/spreadsheetml/2009/9/main" objectType="CheckBox" lockText="1" noThreeD="1"/>
</file>

<file path=xl/ctrlProps/ctrlProp76.xml><?xml version="1.0" encoding="utf-8"?>
<formControlPr xmlns="http://schemas.microsoft.com/office/spreadsheetml/2009/9/main" objectType="CheckBox" lockText="1" noThreeD="1"/>
</file>

<file path=xl/ctrlProps/ctrlProp77.xml><?xml version="1.0" encoding="utf-8"?>
<formControlPr xmlns="http://schemas.microsoft.com/office/spreadsheetml/2009/9/main" objectType="CheckBox" lockText="1" noThreeD="1"/>
</file>

<file path=xl/ctrlProps/ctrlProp78.xml><?xml version="1.0" encoding="utf-8"?>
<formControlPr xmlns="http://schemas.microsoft.com/office/spreadsheetml/2009/9/main" objectType="CheckBox" lockText="1" noThreeD="1"/>
</file>

<file path=xl/ctrlProps/ctrlProp79.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80.xml><?xml version="1.0" encoding="utf-8"?>
<formControlPr xmlns="http://schemas.microsoft.com/office/spreadsheetml/2009/9/main" objectType="CheckBox" lockText="1" noThreeD="1"/>
</file>

<file path=xl/ctrlProps/ctrlProp81.xml><?xml version="1.0" encoding="utf-8"?>
<formControlPr xmlns="http://schemas.microsoft.com/office/spreadsheetml/2009/9/main" objectType="CheckBox" lockText="1" noThreeD="1"/>
</file>

<file path=xl/ctrlProps/ctrlProp82.xml><?xml version="1.0" encoding="utf-8"?>
<formControlPr xmlns="http://schemas.microsoft.com/office/spreadsheetml/2009/9/main" objectType="CheckBox" lockText="1" noThreeD="1"/>
</file>

<file path=xl/ctrlProps/ctrlProp83.xml><?xml version="1.0" encoding="utf-8"?>
<formControlPr xmlns="http://schemas.microsoft.com/office/spreadsheetml/2009/9/main" objectType="CheckBox" lockText="1" noThreeD="1"/>
</file>

<file path=xl/ctrlProps/ctrlProp84.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4</xdr:row>
          <xdr:rowOff>28575</xdr:rowOff>
        </xdr:from>
        <xdr:to>
          <xdr:col>1</xdr:col>
          <xdr:colOff>466725</xdr:colOff>
          <xdr:row>4</xdr:row>
          <xdr:rowOff>228600</xdr:rowOff>
        </xdr:to>
        <xdr:sp macro="" textlink="">
          <xdr:nvSpPr>
            <xdr:cNvPr id="34817" name="Check Box 1" hidden="1">
              <a:extLst>
                <a:ext uri="{63B3BB69-23CF-44E3-9099-C40C66FF867C}">
                  <a14:compatExt spid="_x0000_s34817"/>
                </a:ext>
                <a:ext uri="{FF2B5EF4-FFF2-40B4-BE49-F238E27FC236}">
                  <a16:creationId xmlns:a16="http://schemas.microsoft.com/office/drawing/2014/main" id="{00000000-0008-0000-0700-000001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209550</xdr:colOff>
          <xdr:row>4</xdr:row>
          <xdr:rowOff>28575</xdr:rowOff>
        </xdr:from>
        <xdr:to>
          <xdr:col>2</xdr:col>
          <xdr:colOff>476250</xdr:colOff>
          <xdr:row>4</xdr:row>
          <xdr:rowOff>228600</xdr:rowOff>
        </xdr:to>
        <xdr:sp macro="" textlink="">
          <xdr:nvSpPr>
            <xdr:cNvPr id="34818" name="Check Box 2" hidden="1">
              <a:extLst>
                <a:ext uri="{63B3BB69-23CF-44E3-9099-C40C66FF867C}">
                  <a14:compatExt spid="_x0000_s34818"/>
                </a:ext>
                <a:ext uri="{FF2B5EF4-FFF2-40B4-BE49-F238E27FC236}">
                  <a16:creationId xmlns:a16="http://schemas.microsoft.com/office/drawing/2014/main" id="{00000000-0008-0000-0700-000002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xdr:row>
          <xdr:rowOff>447675</xdr:rowOff>
        </xdr:from>
        <xdr:to>
          <xdr:col>1</xdr:col>
          <xdr:colOff>466725</xdr:colOff>
          <xdr:row>7</xdr:row>
          <xdr:rowOff>190500</xdr:rowOff>
        </xdr:to>
        <xdr:sp macro="" textlink="">
          <xdr:nvSpPr>
            <xdr:cNvPr id="34819" name="Check Box 3" hidden="1">
              <a:extLst>
                <a:ext uri="{63B3BB69-23CF-44E3-9099-C40C66FF867C}">
                  <a14:compatExt spid="_x0000_s34819"/>
                </a:ext>
                <a:ext uri="{FF2B5EF4-FFF2-40B4-BE49-F238E27FC236}">
                  <a16:creationId xmlns:a16="http://schemas.microsoft.com/office/drawing/2014/main" id="{00000000-0008-0000-0700-000003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xdr:row>
          <xdr:rowOff>447675</xdr:rowOff>
        </xdr:from>
        <xdr:to>
          <xdr:col>2</xdr:col>
          <xdr:colOff>476250</xdr:colOff>
          <xdr:row>7</xdr:row>
          <xdr:rowOff>190500</xdr:rowOff>
        </xdr:to>
        <xdr:sp macro="" textlink="">
          <xdr:nvSpPr>
            <xdr:cNvPr id="34820" name="Check Box 4" hidden="1">
              <a:extLst>
                <a:ext uri="{63B3BB69-23CF-44E3-9099-C40C66FF867C}">
                  <a14:compatExt spid="_x0000_s34820"/>
                </a:ext>
                <a:ext uri="{FF2B5EF4-FFF2-40B4-BE49-F238E27FC236}">
                  <a16:creationId xmlns:a16="http://schemas.microsoft.com/office/drawing/2014/main" id="{00000000-0008-0000-0700-000004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xdr:row>
          <xdr:rowOff>447675</xdr:rowOff>
        </xdr:from>
        <xdr:to>
          <xdr:col>1</xdr:col>
          <xdr:colOff>466725</xdr:colOff>
          <xdr:row>8</xdr:row>
          <xdr:rowOff>190500</xdr:rowOff>
        </xdr:to>
        <xdr:sp macro="" textlink="">
          <xdr:nvSpPr>
            <xdr:cNvPr id="34821" name="Check Box 5" hidden="1">
              <a:extLst>
                <a:ext uri="{63B3BB69-23CF-44E3-9099-C40C66FF867C}">
                  <a14:compatExt spid="_x0000_s34821"/>
                </a:ext>
                <a:ext uri="{FF2B5EF4-FFF2-40B4-BE49-F238E27FC236}">
                  <a16:creationId xmlns:a16="http://schemas.microsoft.com/office/drawing/2014/main" id="{00000000-0008-0000-0700-000005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7</xdr:row>
          <xdr:rowOff>447675</xdr:rowOff>
        </xdr:from>
        <xdr:to>
          <xdr:col>2</xdr:col>
          <xdr:colOff>476250</xdr:colOff>
          <xdr:row>8</xdr:row>
          <xdr:rowOff>190500</xdr:rowOff>
        </xdr:to>
        <xdr:sp macro="" textlink="">
          <xdr:nvSpPr>
            <xdr:cNvPr id="34822" name="Check Box 6" hidden="1">
              <a:extLst>
                <a:ext uri="{63B3BB69-23CF-44E3-9099-C40C66FF867C}">
                  <a14:compatExt spid="_x0000_s34822"/>
                </a:ext>
                <a:ext uri="{FF2B5EF4-FFF2-40B4-BE49-F238E27FC236}">
                  <a16:creationId xmlns:a16="http://schemas.microsoft.com/office/drawing/2014/main" id="{00000000-0008-0000-0700-000006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xdr:row>
          <xdr:rowOff>447675</xdr:rowOff>
        </xdr:from>
        <xdr:to>
          <xdr:col>1</xdr:col>
          <xdr:colOff>466725</xdr:colOff>
          <xdr:row>7</xdr:row>
          <xdr:rowOff>190500</xdr:rowOff>
        </xdr:to>
        <xdr:sp macro="" textlink="">
          <xdr:nvSpPr>
            <xdr:cNvPr id="34823" name="Check Box 7" hidden="1">
              <a:extLst>
                <a:ext uri="{63B3BB69-23CF-44E3-9099-C40C66FF867C}">
                  <a14:compatExt spid="_x0000_s34823"/>
                </a:ext>
                <a:ext uri="{FF2B5EF4-FFF2-40B4-BE49-F238E27FC236}">
                  <a16:creationId xmlns:a16="http://schemas.microsoft.com/office/drawing/2014/main" id="{00000000-0008-0000-0700-000007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xdr:row>
          <xdr:rowOff>447675</xdr:rowOff>
        </xdr:from>
        <xdr:to>
          <xdr:col>2</xdr:col>
          <xdr:colOff>476250</xdr:colOff>
          <xdr:row>7</xdr:row>
          <xdr:rowOff>190500</xdr:rowOff>
        </xdr:to>
        <xdr:sp macro="" textlink="">
          <xdr:nvSpPr>
            <xdr:cNvPr id="34824" name="Check Box 8" hidden="1">
              <a:extLst>
                <a:ext uri="{63B3BB69-23CF-44E3-9099-C40C66FF867C}">
                  <a14:compatExt spid="_x0000_s34824"/>
                </a:ext>
                <a:ext uri="{FF2B5EF4-FFF2-40B4-BE49-F238E27FC236}">
                  <a16:creationId xmlns:a16="http://schemas.microsoft.com/office/drawing/2014/main" id="{00000000-0008-0000-0700-000008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xdr:row>
          <xdr:rowOff>447675</xdr:rowOff>
        </xdr:from>
        <xdr:to>
          <xdr:col>1</xdr:col>
          <xdr:colOff>466725</xdr:colOff>
          <xdr:row>5</xdr:row>
          <xdr:rowOff>190500</xdr:rowOff>
        </xdr:to>
        <xdr:sp macro="" textlink="">
          <xdr:nvSpPr>
            <xdr:cNvPr id="34825" name="Check Box 9" hidden="1">
              <a:extLst>
                <a:ext uri="{63B3BB69-23CF-44E3-9099-C40C66FF867C}">
                  <a14:compatExt spid="_x0000_s34825"/>
                </a:ext>
                <a:ext uri="{FF2B5EF4-FFF2-40B4-BE49-F238E27FC236}">
                  <a16:creationId xmlns:a16="http://schemas.microsoft.com/office/drawing/2014/main" id="{00000000-0008-0000-0700-000009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4</xdr:row>
          <xdr:rowOff>447675</xdr:rowOff>
        </xdr:from>
        <xdr:to>
          <xdr:col>2</xdr:col>
          <xdr:colOff>476250</xdr:colOff>
          <xdr:row>5</xdr:row>
          <xdr:rowOff>190500</xdr:rowOff>
        </xdr:to>
        <xdr:sp macro="" textlink="">
          <xdr:nvSpPr>
            <xdr:cNvPr id="34826" name="Check Box 10" hidden="1">
              <a:extLst>
                <a:ext uri="{63B3BB69-23CF-44E3-9099-C40C66FF867C}">
                  <a14:compatExt spid="_x0000_s34826"/>
                </a:ext>
                <a:ext uri="{FF2B5EF4-FFF2-40B4-BE49-F238E27FC236}">
                  <a16:creationId xmlns:a16="http://schemas.microsoft.com/office/drawing/2014/main" id="{00000000-0008-0000-0700-00000A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xdr:row>
          <xdr:rowOff>0</xdr:rowOff>
        </xdr:from>
        <xdr:to>
          <xdr:col>1</xdr:col>
          <xdr:colOff>476250</xdr:colOff>
          <xdr:row>6</xdr:row>
          <xdr:rowOff>200025</xdr:rowOff>
        </xdr:to>
        <xdr:sp macro="" textlink="">
          <xdr:nvSpPr>
            <xdr:cNvPr id="34827" name="Check Box 11" hidden="1">
              <a:extLst>
                <a:ext uri="{63B3BB69-23CF-44E3-9099-C40C66FF867C}">
                  <a14:compatExt spid="_x0000_s34827"/>
                </a:ext>
                <a:ext uri="{FF2B5EF4-FFF2-40B4-BE49-F238E27FC236}">
                  <a16:creationId xmlns:a16="http://schemas.microsoft.com/office/drawing/2014/main" id="{00000000-0008-0000-0700-00000B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xdr:row>
          <xdr:rowOff>0</xdr:rowOff>
        </xdr:from>
        <xdr:to>
          <xdr:col>2</xdr:col>
          <xdr:colOff>476250</xdr:colOff>
          <xdr:row>6</xdr:row>
          <xdr:rowOff>200025</xdr:rowOff>
        </xdr:to>
        <xdr:sp macro="" textlink="">
          <xdr:nvSpPr>
            <xdr:cNvPr id="34828" name="Check Box 12" hidden="1">
              <a:extLst>
                <a:ext uri="{63B3BB69-23CF-44E3-9099-C40C66FF867C}">
                  <a14:compatExt spid="_x0000_s34828"/>
                </a:ext>
                <a:ext uri="{FF2B5EF4-FFF2-40B4-BE49-F238E27FC236}">
                  <a16:creationId xmlns:a16="http://schemas.microsoft.com/office/drawing/2014/main" id="{00000000-0008-0000-0700-00000C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xdr:row>
          <xdr:rowOff>447675</xdr:rowOff>
        </xdr:from>
        <xdr:to>
          <xdr:col>1</xdr:col>
          <xdr:colOff>466725</xdr:colOff>
          <xdr:row>9</xdr:row>
          <xdr:rowOff>190500</xdr:rowOff>
        </xdr:to>
        <xdr:sp macro="" textlink="">
          <xdr:nvSpPr>
            <xdr:cNvPr id="34829" name="Check Box 13" hidden="1">
              <a:extLst>
                <a:ext uri="{63B3BB69-23CF-44E3-9099-C40C66FF867C}">
                  <a14:compatExt spid="_x0000_s34829"/>
                </a:ext>
                <a:ext uri="{FF2B5EF4-FFF2-40B4-BE49-F238E27FC236}">
                  <a16:creationId xmlns:a16="http://schemas.microsoft.com/office/drawing/2014/main" id="{00000000-0008-0000-0700-00000D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8</xdr:row>
          <xdr:rowOff>447675</xdr:rowOff>
        </xdr:from>
        <xdr:to>
          <xdr:col>2</xdr:col>
          <xdr:colOff>476250</xdr:colOff>
          <xdr:row>9</xdr:row>
          <xdr:rowOff>190500</xdr:rowOff>
        </xdr:to>
        <xdr:sp macro="" textlink="">
          <xdr:nvSpPr>
            <xdr:cNvPr id="34830" name="Check Box 14" hidden="1">
              <a:extLst>
                <a:ext uri="{63B3BB69-23CF-44E3-9099-C40C66FF867C}">
                  <a14:compatExt spid="_x0000_s34830"/>
                </a:ext>
                <a:ext uri="{FF2B5EF4-FFF2-40B4-BE49-F238E27FC236}">
                  <a16:creationId xmlns:a16="http://schemas.microsoft.com/office/drawing/2014/main" id="{00000000-0008-0000-0700-00000E8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2</xdr:col>
      <xdr:colOff>87086</xdr:colOff>
      <xdr:row>20</xdr:row>
      <xdr:rowOff>65314</xdr:rowOff>
    </xdr:from>
    <xdr:to>
      <xdr:col>2</xdr:col>
      <xdr:colOff>1060313</xdr:colOff>
      <xdr:row>23</xdr:row>
      <xdr:rowOff>256894</xdr:rowOff>
    </xdr:to>
    <xdr:sp macro="" textlink="" fLocksText="0">
      <xdr:nvSpPr>
        <xdr:cNvPr id="3" name="Text Box 1">
          <a:extLst>
            <a:ext uri="{FF2B5EF4-FFF2-40B4-BE49-F238E27FC236}">
              <a16:creationId xmlns:a16="http://schemas.microsoft.com/office/drawing/2014/main" id="{00000000-0008-0000-0900-000003000000}"/>
            </a:ext>
          </a:extLst>
        </xdr:cNvPr>
        <xdr:cNvSpPr txBox="1"/>
      </xdr:nvSpPr>
      <xdr:spPr>
        <a:xfrm>
          <a:off x="2277836" y="6074002"/>
          <a:ext cx="973227" cy="715455"/>
        </a:xfrm>
        <a:prstGeom prst="rect">
          <a:avLst/>
        </a:prstGeom>
        <a:solidFill>
          <a:schemeClr val="bg1">
            <a:lumMod val="95000"/>
          </a:schemeClr>
        </a:solidFill>
        <a:ln w="1270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algn="ctr">
            <a:lnSpc>
              <a:spcPct val="107000"/>
            </a:lnSpc>
            <a:spcBef>
              <a:spcPts val="0"/>
            </a:spcBef>
            <a:spcAft>
              <a:spcPts val="800"/>
            </a:spcAft>
          </a:pPr>
          <a:r>
            <a:rPr lang="en-US" sz="1100" b="1">
              <a:ln>
                <a:noFill/>
              </a:ln>
              <a:effectLst/>
              <a:ea typeface="Calibri" panose="020F0502020204030204" pitchFamily="34" charset="0"/>
              <a:cs typeface="Times New Roman" panose="02020603050405020304" pitchFamily="18" charset="0"/>
            </a:rPr>
            <a:t>DMA 1</a:t>
          </a:r>
          <a:endParaRPr lang="en-US" sz="1100">
            <a:effectLst/>
            <a:ea typeface="Calibri" panose="020F0502020204030204" pitchFamily="34" charset="0"/>
            <a:cs typeface="Times New Roman" panose="02020603050405020304" pitchFamily="18" charset="0"/>
          </a:endParaRPr>
        </a:p>
      </xdr:txBody>
    </xdr:sp>
    <xdr:clientData fLocksWithSheet="0"/>
  </xdr:twoCellAnchor>
  <xdr:twoCellAnchor>
    <xdr:from>
      <xdr:col>2</xdr:col>
      <xdr:colOff>1267607</xdr:colOff>
      <xdr:row>20</xdr:row>
      <xdr:rowOff>65314</xdr:rowOff>
    </xdr:from>
    <xdr:to>
      <xdr:col>5</xdr:col>
      <xdr:colOff>165632</xdr:colOff>
      <xdr:row>23</xdr:row>
      <xdr:rowOff>253686</xdr:rowOff>
    </xdr:to>
    <xdr:sp macro="" textlink="" fLocksText="0">
      <xdr:nvSpPr>
        <xdr:cNvPr id="4" name="Text Box 2">
          <a:extLst>
            <a:ext uri="{FF2B5EF4-FFF2-40B4-BE49-F238E27FC236}">
              <a16:creationId xmlns:a16="http://schemas.microsoft.com/office/drawing/2014/main" id="{00000000-0008-0000-0900-000004000000}"/>
            </a:ext>
          </a:extLst>
        </xdr:cNvPr>
        <xdr:cNvSpPr txBox="1"/>
      </xdr:nvSpPr>
      <xdr:spPr>
        <a:xfrm>
          <a:off x="3458357" y="6074002"/>
          <a:ext cx="969713" cy="712247"/>
        </a:xfrm>
        <a:prstGeom prst="rect">
          <a:avLst/>
        </a:prstGeom>
        <a:solidFill>
          <a:schemeClr val="bg1">
            <a:lumMod val="95000"/>
          </a:schemeClr>
        </a:solidFill>
        <a:ln w="1270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algn="ctr">
            <a:lnSpc>
              <a:spcPct val="107000"/>
            </a:lnSpc>
            <a:spcBef>
              <a:spcPts val="0"/>
            </a:spcBef>
            <a:spcAft>
              <a:spcPts val="800"/>
            </a:spcAft>
          </a:pPr>
          <a:r>
            <a:rPr lang="en-US" sz="1100" b="1">
              <a:ln>
                <a:noFill/>
              </a:ln>
              <a:effectLst/>
              <a:ea typeface="Calibri" panose="020F0502020204030204" pitchFamily="34" charset="0"/>
              <a:cs typeface="Times New Roman" panose="02020603050405020304" pitchFamily="18" charset="0"/>
            </a:rPr>
            <a:t>DMA 2</a:t>
          </a:r>
          <a:endParaRPr lang="en-US" sz="1100">
            <a:effectLst/>
            <a:ea typeface="Calibri" panose="020F0502020204030204" pitchFamily="34" charset="0"/>
            <a:cs typeface="Times New Roman" panose="02020603050405020304" pitchFamily="18" charset="0"/>
          </a:endParaRPr>
        </a:p>
      </xdr:txBody>
    </xdr:sp>
    <xdr:clientData fLocksWithSheet="0"/>
  </xdr:twoCellAnchor>
  <xdr:twoCellAnchor>
    <xdr:from>
      <xdr:col>5</xdr:col>
      <xdr:colOff>376439</xdr:colOff>
      <xdr:row>20</xdr:row>
      <xdr:rowOff>65314</xdr:rowOff>
    </xdr:from>
    <xdr:to>
      <xdr:col>6</xdr:col>
      <xdr:colOff>401590</xdr:colOff>
      <xdr:row>23</xdr:row>
      <xdr:rowOff>253686</xdr:rowOff>
    </xdr:to>
    <xdr:sp macro="" textlink="" fLocksText="0">
      <xdr:nvSpPr>
        <xdr:cNvPr id="5" name="Text Box 3">
          <a:extLst>
            <a:ext uri="{FF2B5EF4-FFF2-40B4-BE49-F238E27FC236}">
              <a16:creationId xmlns:a16="http://schemas.microsoft.com/office/drawing/2014/main" id="{00000000-0008-0000-0900-000005000000}"/>
            </a:ext>
          </a:extLst>
        </xdr:cNvPr>
        <xdr:cNvSpPr txBox="1"/>
      </xdr:nvSpPr>
      <xdr:spPr>
        <a:xfrm>
          <a:off x="4638877" y="6074002"/>
          <a:ext cx="969713" cy="712247"/>
        </a:xfrm>
        <a:prstGeom prst="rect">
          <a:avLst/>
        </a:prstGeom>
        <a:solidFill>
          <a:schemeClr val="bg1">
            <a:lumMod val="95000"/>
          </a:schemeClr>
        </a:solidFill>
        <a:ln w="1270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algn="ctr">
            <a:lnSpc>
              <a:spcPct val="107000"/>
            </a:lnSpc>
            <a:spcBef>
              <a:spcPts val="0"/>
            </a:spcBef>
            <a:spcAft>
              <a:spcPts val="800"/>
            </a:spcAft>
          </a:pPr>
          <a:r>
            <a:rPr lang="en-US" sz="1100" b="1">
              <a:ln>
                <a:noFill/>
              </a:ln>
              <a:effectLst/>
              <a:ea typeface="Calibri" panose="020F0502020204030204" pitchFamily="34" charset="0"/>
              <a:cs typeface="Times New Roman" panose="02020603050405020304" pitchFamily="18" charset="0"/>
            </a:rPr>
            <a:t>DMA 3</a:t>
          </a:r>
          <a:endParaRPr lang="en-US" sz="1100">
            <a:effectLst/>
            <a:ea typeface="Calibri" panose="020F0502020204030204" pitchFamily="34" charset="0"/>
            <a:cs typeface="Times New Roman" panose="02020603050405020304" pitchFamily="18" charset="0"/>
          </a:endParaRPr>
        </a:p>
      </xdr:txBody>
    </xdr:sp>
    <xdr:clientData fLocksWithSheet="0"/>
  </xdr:twoCellAnchor>
  <xdr:twoCellAnchor>
    <xdr:from>
      <xdr:col>6</xdr:col>
      <xdr:colOff>620336</xdr:colOff>
      <xdr:row>20</xdr:row>
      <xdr:rowOff>81189</xdr:rowOff>
    </xdr:from>
    <xdr:to>
      <xdr:col>6</xdr:col>
      <xdr:colOff>1590049</xdr:colOff>
      <xdr:row>23</xdr:row>
      <xdr:rowOff>269561</xdr:rowOff>
    </xdr:to>
    <xdr:sp macro="" textlink="" fLocksText="0">
      <xdr:nvSpPr>
        <xdr:cNvPr id="6" name="Text Box 4">
          <a:extLst>
            <a:ext uri="{FF2B5EF4-FFF2-40B4-BE49-F238E27FC236}">
              <a16:creationId xmlns:a16="http://schemas.microsoft.com/office/drawing/2014/main" id="{00000000-0008-0000-0900-000006000000}"/>
            </a:ext>
          </a:extLst>
        </xdr:cNvPr>
        <xdr:cNvSpPr txBox="1"/>
      </xdr:nvSpPr>
      <xdr:spPr>
        <a:xfrm>
          <a:off x="5827336" y="6089877"/>
          <a:ext cx="969713" cy="712247"/>
        </a:xfrm>
        <a:prstGeom prst="rect">
          <a:avLst/>
        </a:prstGeom>
        <a:solidFill>
          <a:schemeClr val="bg1">
            <a:lumMod val="95000"/>
          </a:schemeClr>
        </a:solidFill>
        <a:ln w="1270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algn="ctr">
            <a:lnSpc>
              <a:spcPct val="107000"/>
            </a:lnSpc>
            <a:spcBef>
              <a:spcPts val="0"/>
            </a:spcBef>
            <a:spcAft>
              <a:spcPts val="800"/>
            </a:spcAft>
          </a:pPr>
          <a:r>
            <a:rPr lang="en-US" sz="1100" b="1">
              <a:ln>
                <a:noFill/>
              </a:ln>
              <a:effectLst/>
              <a:ea typeface="Calibri" panose="020F0502020204030204" pitchFamily="34" charset="0"/>
              <a:cs typeface="Times New Roman" panose="02020603050405020304" pitchFamily="18" charset="0"/>
            </a:rPr>
            <a:t>DMA 4</a:t>
          </a:r>
          <a:endParaRPr lang="en-US" sz="1100">
            <a:effectLst/>
            <a:ea typeface="Calibri" panose="020F0502020204030204" pitchFamily="34" charset="0"/>
            <a:cs typeface="Times New Roman" panose="02020603050405020304" pitchFamily="18" charset="0"/>
          </a:endParaRPr>
        </a:p>
      </xdr:txBody>
    </xdr:sp>
    <xdr:clientData fLocksWithSheet="0"/>
  </xdr:twoCellAnchor>
  <xdr:twoCellAnchor>
    <xdr:from>
      <xdr:col>2</xdr:col>
      <xdr:colOff>933274</xdr:colOff>
      <xdr:row>23</xdr:row>
      <xdr:rowOff>1216179</xdr:rowOff>
    </xdr:from>
    <xdr:to>
      <xdr:col>5</xdr:col>
      <xdr:colOff>464895</xdr:colOff>
      <xdr:row>23</xdr:row>
      <xdr:rowOff>1940138</xdr:rowOff>
    </xdr:to>
    <xdr:sp macro="" textlink="" fLocksText="0">
      <xdr:nvSpPr>
        <xdr:cNvPr id="7" name="Text Box 5">
          <a:extLst>
            <a:ext uri="{FF2B5EF4-FFF2-40B4-BE49-F238E27FC236}">
              <a16:creationId xmlns:a16="http://schemas.microsoft.com/office/drawing/2014/main" id="{00000000-0008-0000-0900-000007000000}"/>
            </a:ext>
          </a:extLst>
        </xdr:cNvPr>
        <xdr:cNvSpPr txBox="1"/>
      </xdr:nvSpPr>
      <xdr:spPr>
        <a:xfrm>
          <a:off x="3124024" y="7748742"/>
          <a:ext cx="1603309" cy="723959"/>
        </a:xfrm>
        <a:prstGeom prst="rect">
          <a:avLst/>
        </a:prstGeom>
        <a:solidFill>
          <a:schemeClr val="bg1">
            <a:lumMod val="85000"/>
          </a:schemeClr>
        </a:solidFill>
        <a:ln w="1270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algn="ctr">
            <a:lnSpc>
              <a:spcPct val="107000"/>
            </a:lnSpc>
            <a:spcBef>
              <a:spcPts val="0"/>
            </a:spcBef>
            <a:spcAft>
              <a:spcPts val="800"/>
            </a:spcAft>
          </a:pPr>
          <a:r>
            <a:rPr lang="en-US" sz="1100" b="1">
              <a:ln>
                <a:noFill/>
              </a:ln>
              <a:effectLst/>
              <a:ea typeface="Calibri" panose="020F0502020204030204" pitchFamily="34" charset="0"/>
              <a:cs typeface="Times New Roman" panose="02020603050405020304" pitchFamily="18" charset="0"/>
            </a:rPr>
            <a:t>Bioretention 1</a:t>
          </a:r>
          <a:endParaRPr lang="en-US" sz="1100">
            <a:effectLst/>
            <a:ea typeface="Calibri" panose="020F0502020204030204" pitchFamily="34" charset="0"/>
            <a:cs typeface="Times New Roman" panose="02020603050405020304" pitchFamily="18" charset="0"/>
          </a:endParaRPr>
        </a:p>
      </xdr:txBody>
    </xdr:sp>
    <xdr:clientData fLocksWithSheet="0"/>
  </xdr:twoCellAnchor>
  <xdr:twoCellAnchor>
    <xdr:from>
      <xdr:col>6</xdr:col>
      <xdr:colOff>288719</xdr:colOff>
      <xdr:row>23</xdr:row>
      <xdr:rowOff>1216179</xdr:rowOff>
    </xdr:from>
    <xdr:to>
      <xdr:col>7</xdr:col>
      <xdr:colOff>152400</xdr:colOff>
      <xdr:row>23</xdr:row>
      <xdr:rowOff>1940140</xdr:rowOff>
    </xdr:to>
    <xdr:sp macro="" textlink="" fLocksText="0">
      <xdr:nvSpPr>
        <xdr:cNvPr id="8" name="Text Box 6">
          <a:extLst>
            <a:ext uri="{FF2B5EF4-FFF2-40B4-BE49-F238E27FC236}">
              <a16:creationId xmlns:a16="http://schemas.microsoft.com/office/drawing/2014/main" id="{00000000-0008-0000-0900-000008000000}"/>
            </a:ext>
          </a:extLst>
        </xdr:cNvPr>
        <xdr:cNvSpPr txBox="1"/>
      </xdr:nvSpPr>
      <xdr:spPr>
        <a:xfrm>
          <a:off x="5495719" y="7748742"/>
          <a:ext cx="1617869" cy="723961"/>
        </a:xfrm>
        <a:prstGeom prst="rect">
          <a:avLst/>
        </a:prstGeom>
        <a:solidFill>
          <a:schemeClr val="bg1">
            <a:lumMod val="85000"/>
          </a:schemeClr>
        </a:solidFill>
        <a:ln w="1270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algn="ctr">
            <a:lnSpc>
              <a:spcPct val="107000"/>
            </a:lnSpc>
            <a:spcBef>
              <a:spcPts val="0"/>
            </a:spcBef>
            <a:spcAft>
              <a:spcPts val="800"/>
            </a:spcAft>
          </a:pPr>
          <a:r>
            <a:rPr lang="en-US" sz="1100" b="1">
              <a:ln>
                <a:noFill/>
              </a:ln>
              <a:effectLst/>
              <a:ea typeface="Calibri" panose="020F0502020204030204" pitchFamily="34" charset="0"/>
              <a:cs typeface="Times New Roman" panose="02020603050405020304" pitchFamily="18" charset="0"/>
            </a:rPr>
            <a:t>Bioretention 2</a:t>
          </a:r>
          <a:endParaRPr lang="en-US" sz="1100">
            <a:effectLst/>
            <a:ea typeface="Calibri" panose="020F0502020204030204" pitchFamily="34" charset="0"/>
            <a:cs typeface="Times New Roman" panose="02020603050405020304" pitchFamily="18" charset="0"/>
          </a:endParaRPr>
        </a:p>
      </xdr:txBody>
    </xdr:sp>
    <xdr:clientData fLocksWithSheet="0"/>
  </xdr:twoCellAnchor>
  <xdr:twoCellAnchor>
    <xdr:from>
      <xdr:col>5</xdr:col>
      <xdr:colOff>408060</xdr:colOff>
      <xdr:row>23</xdr:row>
      <xdr:rowOff>2890925</xdr:rowOff>
    </xdr:from>
    <xdr:to>
      <xdr:col>6</xdr:col>
      <xdr:colOff>380509</xdr:colOff>
      <xdr:row>23</xdr:row>
      <xdr:rowOff>3603172</xdr:rowOff>
    </xdr:to>
    <xdr:sp macro="" textlink="" fLocksText="0">
      <xdr:nvSpPr>
        <xdr:cNvPr id="9" name="Text Box 7">
          <a:extLst>
            <a:ext uri="{FF2B5EF4-FFF2-40B4-BE49-F238E27FC236}">
              <a16:creationId xmlns:a16="http://schemas.microsoft.com/office/drawing/2014/main" id="{00000000-0008-0000-0900-000009000000}"/>
            </a:ext>
          </a:extLst>
        </xdr:cNvPr>
        <xdr:cNvSpPr txBox="1"/>
      </xdr:nvSpPr>
      <xdr:spPr>
        <a:xfrm>
          <a:off x="4670498" y="9423488"/>
          <a:ext cx="917011" cy="712247"/>
        </a:xfrm>
        <a:prstGeom prst="rect">
          <a:avLst/>
        </a:prstGeom>
        <a:solidFill>
          <a:schemeClr val="bg1">
            <a:lumMod val="65000"/>
          </a:schemeClr>
        </a:solidFill>
        <a:ln w="12700">
          <a:solidFill>
            <a:prstClr val="black"/>
          </a:solidFill>
        </a:ln>
        <a:effectLst/>
      </xdr:spPr>
      <xdr:style>
        <a:lnRef idx="0">
          <a:schemeClr val="accent1"/>
        </a:lnRef>
        <a:fillRef idx="0">
          <a:schemeClr val="accent1"/>
        </a:fillRef>
        <a:effectRef idx="0">
          <a:schemeClr val="accent1"/>
        </a:effectRef>
        <a:fontRef idx="minor">
          <a:schemeClr val="dk1"/>
        </a:fontRef>
      </xdr:style>
      <xdr:txBody>
        <a:bodyPr rot="0" spcFirstLastPara="0" vert="horz" wrap="square" lIns="91440" tIns="45720" rIns="91440" bIns="45720" numCol="1" spcCol="0" rtlCol="0" fromWordArt="0" anchor="t" anchorCtr="0" forceAA="0" compatLnSpc="1">
          <a:prstTxWarp prst="textNoShape">
            <a:avLst/>
          </a:prstTxWarp>
          <a:noAutofit/>
        </a:bodyPr>
        <a:lstStyle>
          <a:defPPr>
            <a:defRPr lang="en-US"/>
          </a:defPPr>
          <a:lvl1pPr marL="0" algn="l" defTabSz="914400" rtl="0" eaLnBrk="1" latinLnBrk="0" hangingPunct="1">
            <a:defRPr sz="1800" kern="1200">
              <a:solidFill>
                <a:schemeClr val="dk1"/>
              </a:solidFill>
              <a:latin typeface="+mn-lt"/>
              <a:ea typeface="+mn-ea"/>
              <a:cs typeface="+mn-cs"/>
            </a:defRPr>
          </a:lvl1pPr>
          <a:lvl2pPr marL="457200" algn="l" defTabSz="914400" rtl="0" eaLnBrk="1" latinLnBrk="0" hangingPunct="1">
            <a:defRPr sz="1800" kern="1200">
              <a:solidFill>
                <a:schemeClr val="dk1"/>
              </a:solidFill>
              <a:latin typeface="+mn-lt"/>
              <a:ea typeface="+mn-ea"/>
              <a:cs typeface="+mn-cs"/>
            </a:defRPr>
          </a:lvl2pPr>
          <a:lvl3pPr marL="914400" algn="l" defTabSz="914400" rtl="0" eaLnBrk="1" latinLnBrk="0" hangingPunct="1">
            <a:defRPr sz="1800" kern="1200">
              <a:solidFill>
                <a:schemeClr val="dk1"/>
              </a:solidFill>
              <a:latin typeface="+mn-lt"/>
              <a:ea typeface="+mn-ea"/>
              <a:cs typeface="+mn-cs"/>
            </a:defRPr>
          </a:lvl3pPr>
          <a:lvl4pPr marL="1371600" algn="l" defTabSz="914400" rtl="0" eaLnBrk="1" latinLnBrk="0" hangingPunct="1">
            <a:defRPr sz="1800" kern="1200">
              <a:solidFill>
                <a:schemeClr val="dk1"/>
              </a:solidFill>
              <a:latin typeface="+mn-lt"/>
              <a:ea typeface="+mn-ea"/>
              <a:cs typeface="+mn-cs"/>
            </a:defRPr>
          </a:lvl4pPr>
          <a:lvl5pPr marL="1828800" algn="l" defTabSz="914400" rtl="0" eaLnBrk="1" latinLnBrk="0" hangingPunct="1">
            <a:defRPr sz="1800" kern="1200">
              <a:solidFill>
                <a:schemeClr val="dk1"/>
              </a:solidFill>
              <a:latin typeface="+mn-lt"/>
              <a:ea typeface="+mn-ea"/>
              <a:cs typeface="+mn-cs"/>
            </a:defRPr>
          </a:lvl5pPr>
          <a:lvl6pPr marL="2286000" algn="l" defTabSz="914400" rtl="0" eaLnBrk="1" latinLnBrk="0" hangingPunct="1">
            <a:defRPr sz="1800" kern="1200">
              <a:solidFill>
                <a:schemeClr val="dk1"/>
              </a:solidFill>
              <a:latin typeface="+mn-lt"/>
              <a:ea typeface="+mn-ea"/>
              <a:cs typeface="+mn-cs"/>
            </a:defRPr>
          </a:lvl6pPr>
          <a:lvl7pPr marL="2743200" algn="l" defTabSz="914400" rtl="0" eaLnBrk="1" latinLnBrk="0" hangingPunct="1">
            <a:defRPr sz="1800" kern="1200">
              <a:solidFill>
                <a:schemeClr val="dk1"/>
              </a:solidFill>
              <a:latin typeface="+mn-lt"/>
              <a:ea typeface="+mn-ea"/>
              <a:cs typeface="+mn-cs"/>
            </a:defRPr>
          </a:lvl7pPr>
          <a:lvl8pPr marL="3200400" algn="l" defTabSz="914400" rtl="0" eaLnBrk="1" latinLnBrk="0" hangingPunct="1">
            <a:defRPr sz="1800" kern="1200">
              <a:solidFill>
                <a:schemeClr val="dk1"/>
              </a:solidFill>
              <a:latin typeface="+mn-lt"/>
              <a:ea typeface="+mn-ea"/>
              <a:cs typeface="+mn-cs"/>
            </a:defRPr>
          </a:lvl8pPr>
          <a:lvl9pPr marL="3657600" algn="l" defTabSz="914400" rtl="0" eaLnBrk="1" latinLnBrk="0" hangingPunct="1">
            <a:defRPr sz="1800" kern="1200">
              <a:solidFill>
                <a:schemeClr val="dk1"/>
              </a:solidFill>
              <a:latin typeface="+mn-lt"/>
              <a:ea typeface="+mn-ea"/>
              <a:cs typeface="+mn-cs"/>
            </a:defRPr>
          </a:lvl9pPr>
        </a:lstStyle>
        <a:p>
          <a:pPr marL="0" marR="0" algn="ctr">
            <a:lnSpc>
              <a:spcPct val="107000"/>
            </a:lnSpc>
            <a:spcBef>
              <a:spcPts val="0"/>
            </a:spcBef>
            <a:spcAft>
              <a:spcPts val="800"/>
            </a:spcAft>
          </a:pPr>
          <a:r>
            <a:rPr lang="en-US" sz="1100" b="1">
              <a:ln>
                <a:noFill/>
              </a:ln>
              <a:effectLst/>
              <a:ea typeface="Calibri" panose="020F0502020204030204" pitchFamily="34" charset="0"/>
              <a:cs typeface="Times New Roman" panose="02020603050405020304" pitchFamily="18" charset="0"/>
            </a:rPr>
            <a:t>Outfall</a:t>
          </a:r>
          <a:endParaRPr lang="en-US" sz="1100">
            <a:effectLst/>
            <a:ea typeface="Calibri" panose="020F0502020204030204" pitchFamily="34" charset="0"/>
            <a:cs typeface="Times New Roman" panose="02020603050405020304" pitchFamily="18" charset="0"/>
          </a:endParaRPr>
        </a:p>
      </xdr:txBody>
    </xdr:sp>
    <xdr:clientData fLocksWithSheet="0"/>
  </xdr:twoCellAnchor>
  <xdr:twoCellAnchor>
    <xdr:from>
      <xdr:col>2</xdr:col>
      <xdr:colOff>586617</xdr:colOff>
      <xdr:row>23</xdr:row>
      <xdr:rowOff>253682</xdr:rowOff>
    </xdr:from>
    <xdr:to>
      <xdr:col>2</xdr:col>
      <xdr:colOff>933273</xdr:colOff>
      <xdr:row>23</xdr:row>
      <xdr:rowOff>1578160</xdr:rowOff>
    </xdr:to>
    <xdr:cxnSp macro="">
      <xdr:nvCxnSpPr>
        <xdr:cNvPr id="10" name="Elbow Connector 9">
          <a:extLst>
            <a:ext uri="{FF2B5EF4-FFF2-40B4-BE49-F238E27FC236}">
              <a16:creationId xmlns:a16="http://schemas.microsoft.com/office/drawing/2014/main" id="{00000000-0008-0000-0900-00000A000000}"/>
            </a:ext>
          </a:extLst>
        </xdr:cNvPr>
        <xdr:cNvCxnSpPr>
          <a:endCxn id="7" idx="1"/>
        </xdr:cNvCxnSpPr>
      </xdr:nvCxnSpPr>
      <xdr:spPr>
        <a:xfrm rot="16200000" flipH="1">
          <a:off x="2288456" y="7275156"/>
          <a:ext cx="1324478" cy="346656"/>
        </a:xfrm>
        <a:prstGeom prst="bentConnector2">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5</xdr:col>
      <xdr:colOff>464897</xdr:colOff>
      <xdr:row>23</xdr:row>
      <xdr:rowOff>272935</xdr:rowOff>
    </xdr:from>
    <xdr:to>
      <xdr:col>5</xdr:col>
      <xdr:colOff>827924</xdr:colOff>
      <xdr:row>23</xdr:row>
      <xdr:rowOff>1578160</xdr:rowOff>
    </xdr:to>
    <xdr:cxnSp macro="">
      <xdr:nvCxnSpPr>
        <xdr:cNvPr id="11" name="Elbow Connector 10">
          <a:extLst>
            <a:ext uri="{FF2B5EF4-FFF2-40B4-BE49-F238E27FC236}">
              <a16:creationId xmlns:a16="http://schemas.microsoft.com/office/drawing/2014/main" id="{00000000-0008-0000-0900-00000B000000}"/>
            </a:ext>
          </a:extLst>
        </xdr:cNvPr>
        <xdr:cNvCxnSpPr>
          <a:endCxn id="7" idx="3"/>
        </xdr:cNvCxnSpPr>
      </xdr:nvCxnSpPr>
      <xdr:spPr>
        <a:xfrm rot="5400000">
          <a:off x="4256236" y="7276597"/>
          <a:ext cx="1305225" cy="363027"/>
        </a:xfrm>
        <a:prstGeom prst="bentConnector2">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6</xdr:col>
      <xdr:colOff>1097654</xdr:colOff>
      <xdr:row>23</xdr:row>
      <xdr:rowOff>269561</xdr:rowOff>
    </xdr:from>
    <xdr:to>
      <xdr:col>6</xdr:col>
      <xdr:colOff>1105193</xdr:colOff>
      <xdr:row>23</xdr:row>
      <xdr:rowOff>1216179</xdr:rowOff>
    </xdr:to>
    <xdr:cxnSp macro="">
      <xdr:nvCxnSpPr>
        <xdr:cNvPr id="12" name="Straight Arrow Connector 11">
          <a:extLst>
            <a:ext uri="{FF2B5EF4-FFF2-40B4-BE49-F238E27FC236}">
              <a16:creationId xmlns:a16="http://schemas.microsoft.com/office/drawing/2014/main" id="{00000000-0008-0000-0900-00000C000000}"/>
            </a:ext>
          </a:extLst>
        </xdr:cNvPr>
        <xdr:cNvCxnSpPr>
          <a:stCxn id="6" idx="2"/>
          <a:endCxn id="8" idx="0"/>
        </xdr:cNvCxnSpPr>
      </xdr:nvCxnSpPr>
      <xdr:spPr>
        <a:xfrm flipH="1">
          <a:off x="6304654" y="6802124"/>
          <a:ext cx="7539" cy="946618"/>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4</xdr:col>
      <xdr:colOff>298557</xdr:colOff>
      <xdr:row>23</xdr:row>
      <xdr:rowOff>253683</xdr:rowOff>
    </xdr:from>
    <xdr:to>
      <xdr:col>4</xdr:col>
      <xdr:colOff>298557</xdr:colOff>
      <xdr:row>23</xdr:row>
      <xdr:rowOff>1216179</xdr:rowOff>
    </xdr:to>
    <xdr:cxnSp macro="">
      <xdr:nvCxnSpPr>
        <xdr:cNvPr id="13" name="Straight Arrow Connector 12">
          <a:extLst>
            <a:ext uri="{FF2B5EF4-FFF2-40B4-BE49-F238E27FC236}">
              <a16:creationId xmlns:a16="http://schemas.microsoft.com/office/drawing/2014/main" id="{00000000-0008-0000-0900-00000D000000}"/>
            </a:ext>
          </a:extLst>
        </xdr:cNvPr>
        <xdr:cNvCxnSpPr/>
      </xdr:nvCxnSpPr>
      <xdr:spPr>
        <a:xfrm>
          <a:off x="3933932" y="6786246"/>
          <a:ext cx="0" cy="962496"/>
        </a:xfrm>
        <a:prstGeom prst="straightConnector1">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4</xdr:col>
      <xdr:colOff>290306</xdr:colOff>
      <xdr:row>23</xdr:row>
      <xdr:rowOff>1940136</xdr:rowOff>
    </xdr:from>
    <xdr:to>
      <xdr:col>5</xdr:col>
      <xdr:colOff>408062</xdr:colOff>
      <xdr:row>23</xdr:row>
      <xdr:rowOff>3247049</xdr:rowOff>
    </xdr:to>
    <xdr:cxnSp macro="">
      <xdr:nvCxnSpPr>
        <xdr:cNvPr id="14" name="Elbow Connector 13">
          <a:extLst>
            <a:ext uri="{FF2B5EF4-FFF2-40B4-BE49-F238E27FC236}">
              <a16:creationId xmlns:a16="http://schemas.microsoft.com/office/drawing/2014/main" id="{00000000-0008-0000-0900-00000E000000}"/>
            </a:ext>
          </a:extLst>
        </xdr:cNvPr>
        <xdr:cNvCxnSpPr>
          <a:stCxn id="7" idx="2"/>
          <a:endCxn id="9" idx="1"/>
        </xdr:cNvCxnSpPr>
      </xdr:nvCxnSpPr>
      <xdr:spPr>
        <a:xfrm rot="16200000" flipH="1">
          <a:off x="3644634" y="8753746"/>
          <a:ext cx="1306913" cy="744819"/>
        </a:xfrm>
        <a:prstGeom prst="bentConnector2">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fLocksWithSheet="0"/>
  </xdr:twoCellAnchor>
  <xdr:twoCellAnchor>
    <xdr:from>
      <xdr:col>6</xdr:col>
      <xdr:colOff>380511</xdr:colOff>
      <xdr:row>23</xdr:row>
      <xdr:rowOff>1957301</xdr:rowOff>
    </xdr:from>
    <xdr:to>
      <xdr:col>6</xdr:col>
      <xdr:colOff>1082763</xdr:colOff>
      <xdr:row>23</xdr:row>
      <xdr:rowOff>3247046</xdr:rowOff>
    </xdr:to>
    <xdr:cxnSp macro="">
      <xdr:nvCxnSpPr>
        <xdr:cNvPr id="15" name="Elbow Connector 14">
          <a:extLst>
            <a:ext uri="{FF2B5EF4-FFF2-40B4-BE49-F238E27FC236}">
              <a16:creationId xmlns:a16="http://schemas.microsoft.com/office/drawing/2014/main" id="{00000000-0008-0000-0900-00000F000000}"/>
            </a:ext>
          </a:extLst>
        </xdr:cNvPr>
        <xdr:cNvCxnSpPr>
          <a:endCxn id="9" idx="3"/>
        </xdr:cNvCxnSpPr>
      </xdr:nvCxnSpPr>
      <xdr:spPr>
        <a:xfrm rot="10800000" flipV="1">
          <a:off x="5587511" y="8489864"/>
          <a:ext cx="702252" cy="1289745"/>
        </a:xfrm>
        <a:prstGeom prst="bentConnector3">
          <a:avLst>
            <a:gd name="adj1" fmla="val -914"/>
          </a:avLst>
        </a:prstGeom>
        <a:ln w="12700">
          <a:solidFill>
            <a:schemeClr val="tx1"/>
          </a:solidFill>
          <a:tailEnd type="triangle"/>
        </a:ln>
      </xdr:spPr>
      <xdr:style>
        <a:lnRef idx="1">
          <a:schemeClr val="accent1"/>
        </a:lnRef>
        <a:fillRef idx="0">
          <a:schemeClr val="accent1"/>
        </a:fillRef>
        <a:effectRef idx="0">
          <a:schemeClr val="accent1"/>
        </a:effectRef>
        <a:fontRef idx="minor">
          <a:schemeClr val="tx1"/>
        </a:fontRef>
      </xdr:style>
    </xdr:cxnSp>
    <xdr:clientData fLocksWithSheet="0"/>
  </xdr:twoCellAnchor>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3</xdr:row>
          <xdr:rowOff>447675</xdr:rowOff>
        </xdr:from>
        <xdr:to>
          <xdr:col>1</xdr:col>
          <xdr:colOff>466725</xdr:colOff>
          <xdr:row>4</xdr:row>
          <xdr:rowOff>200025</xdr:rowOff>
        </xdr:to>
        <xdr:sp macro="" textlink="">
          <xdr:nvSpPr>
            <xdr:cNvPr id="16385" name="Check Box 1" hidden="1">
              <a:extLst>
                <a:ext uri="{63B3BB69-23CF-44E3-9099-C40C66FF867C}">
                  <a14:compatExt spid="_x0000_s16385"/>
                </a:ext>
                <a:ext uri="{FF2B5EF4-FFF2-40B4-BE49-F238E27FC236}">
                  <a16:creationId xmlns:a16="http://schemas.microsoft.com/office/drawing/2014/main" id="{00000000-0008-0000-0B00-00000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xdr:row>
          <xdr:rowOff>447675</xdr:rowOff>
        </xdr:from>
        <xdr:to>
          <xdr:col>2</xdr:col>
          <xdr:colOff>476250</xdr:colOff>
          <xdr:row>4</xdr:row>
          <xdr:rowOff>200025</xdr:rowOff>
        </xdr:to>
        <xdr:sp macro="" textlink="">
          <xdr:nvSpPr>
            <xdr:cNvPr id="16386" name="Check Box 2" hidden="1">
              <a:extLst>
                <a:ext uri="{63B3BB69-23CF-44E3-9099-C40C66FF867C}">
                  <a14:compatExt spid="_x0000_s16386"/>
                </a:ext>
                <a:ext uri="{FF2B5EF4-FFF2-40B4-BE49-F238E27FC236}">
                  <a16:creationId xmlns:a16="http://schemas.microsoft.com/office/drawing/2014/main" id="{00000000-0008-0000-0B00-00000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xdr:row>
          <xdr:rowOff>447675</xdr:rowOff>
        </xdr:from>
        <xdr:to>
          <xdr:col>1</xdr:col>
          <xdr:colOff>466725</xdr:colOff>
          <xdr:row>7</xdr:row>
          <xdr:rowOff>200025</xdr:rowOff>
        </xdr:to>
        <xdr:sp macro="" textlink="">
          <xdr:nvSpPr>
            <xdr:cNvPr id="16387" name="Check Box 3" hidden="1">
              <a:extLst>
                <a:ext uri="{63B3BB69-23CF-44E3-9099-C40C66FF867C}">
                  <a14:compatExt spid="_x0000_s16387"/>
                </a:ext>
                <a:ext uri="{FF2B5EF4-FFF2-40B4-BE49-F238E27FC236}">
                  <a16:creationId xmlns:a16="http://schemas.microsoft.com/office/drawing/2014/main" id="{00000000-0008-0000-0B00-00000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xdr:row>
          <xdr:rowOff>447675</xdr:rowOff>
        </xdr:from>
        <xdr:to>
          <xdr:col>2</xdr:col>
          <xdr:colOff>476250</xdr:colOff>
          <xdr:row>7</xdr:row>
          <xdr:rowOff>200025</xdr:rowOff>
        </xdr:to>
        <xdr:sp macro="" textlink="">
          <xdr:nvSpPr>
            <xdr:cNvPr id="16388" name="Check Box 4" hidden="1">
              <a:extLst>
                <a:ext uri="{63B3BB69-23CF-44E3-9099-C40C66FF867C}">
                  <a14:compatExt spid="_x0000_s16388"/>
                </a:ext>
                <a:ext uri="{FF2B5EF4-FFF2-40B4-BE49-F238E27FC236}">
                  <a16:creationId xmlns:a16="http://schemas.microsoft.com/office/drawing/2014/main" id="{00000000-0008-0000-0B00-00000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10</xdr:row>
          <xdr:rowOff>447675</xdr:rowOff>
        </xdr:from>
        <xdr:to>
          <xdr:col>1</xdr:col>
          <xdr:colOff>466725</xdr:colOff>
          <xdr:row>11</xdr:row>
          <xdr:rowOff>200025</xdr:rowOff>
        </xdr:to>
        <xdr:sp macro="" textlink="">
          <xdr:nvSpPr>
            <xdr:cNvPr id="16389" name="Check Box 5" hidden="1">
              <a:extLst>
                <a:ext uri="{63B3BB69-23CF-44E3-9099-C40C66FF867C}">
                  <a14:compatExt spid="_x0000_s16389"/>
                </a:ext>
                <a:ext uri="{FF2B5EF4-FFF2-40B4-BE49-F238E27FC236}">
                  <a16:creationId xmlns:a16="http://schemas.microsoft.com/office/drawing/2014/main" id="{00000000-0008-0000-0B00-00000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447675</xdr:rowOff>
        </xdr:from>
        <xdr:to>
          <xdr:col>2</xdr:col>
          <xdr:colOff>476250</xdr:colOff>
          <xdr:row>11</xdr:row>
          <xdr:rowOff>200025</xdr:rowOff>
        </xdr:to>
        <xdr:sp macro="" textlink="">
          <xdr:nvSpPr>
            <xdr:cNvPr id="16390" name="Check Box 6" hidden="1">
              <a:extLst>
                <a:ext uri="{63B3BB69-23CF-44E3-9099-C40C66FF867C}">
                  <a14:compatExt spid="_x0000_s16390"/>
                </a:ext>
                <a:ext uri="{FF2B5EF4-FFF2-40B4-BE49-F238E27FC236}">
                  <a16:creationId xmlns:a16="http://schemas.microsoft.com/office/drawing/2014/main" id="{00000000-0008-0000-0B00-00000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10</xdr:row>
          <xdr:rowOff>447675</xdr:rowOff>
        </xdr:from>
        <xdr:to>
          <xdr:col>1</xdr:col>
          <xdr:colOff>466725</xdr:colOff>
          <xdr:row>11</xdr:row>
          <xdr:rowOff>200025</xdr:rowOff>
        </xdr:to>
        <xdr:sp macro="" textlink="">
          <xdr:nvSpPr>
            <xdr:cNvPr id="16391" name="Check Box 7" hidden="1">
              <a:extLst>
                <a:ext uri="{63B3BB69-23CF-44E3-9099-C40C66FF867C}">
                  <a14:compatExt spid="_x0000_s16391"/>
                </a:ext>
                <a:ext uri="{FF2B5EF4-FFF2-40B4-BE49-F238E27FC236}">
                  <a16:creationId xmlns:a16="http://schemas.microsoft.com/office/drawing/2014/main" id="{00000000-0008-0000-0B00-00000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10</xdr:row>
          <xdr:rowOff>447675</xdr:rowOff>
        </xdr:from>
        <xdr:to>
          <xdr:col>2</xdr:col>
          <xdr:colOff>476250</xdr:colOff>
          <xdr:row>11</xdr:row>
          <xdr:rowOff>200025</xdr:rowOff>
        </xdr:to>
        <xdr:sp macro="" textlink="">
          <xdr:nvSpPr>
            <xdr:cNvPr id="16392" name="Check Box 8" hidden="1">
              <a:extLst>
                <a:ext uri="{63B3BB69-23CF-44E3-9099-C40C66FF867C}">
                  <a14:compatExt spid="_x0000_s16392"/>
                </a:ext>
                <a:ext uri="{FF2B5EF4-FFF2-40B4-BE49-F238E27FC236}">
                  <a16:creationId xmlns:a16="http://schemas.microsoft.com/office/drawing/2014/main" id="{00000000-0008-0000-0B00-00000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13</xdr:row>
          <xdr:rowOff>57150</xdr:rowOff>
        </xdr:from>
        <xdr:to>
          <xdr:col>1</xdr:col>
          <xdr:colOff>466725</xdr:colOff>
          <xdr:row>13</xdr:row>
          <xdr:rowOff>180975</xdr:rowOff>
        </xdr:to>
        <xdr:sp macro="" textlink="">
          <xdr:nvSpPr>
            <xdr:cNvPr id="16393" name="Check Box 9" hidden="1">
              <a:extLst>
                <a:ext uri="{63B3BB69-23CF-44E3-9099-C40C66FF867C}">
                  <a14:compatExt spid="_x0000_s16393"/>
                </a:ext>
                <a:ext uri="{FF2B5EF4-FFF2-40B4-BE49-F238E27FC236}">
                  <a16:creationId xmlns:a16="http://schemas.microsoft.com/office/drawing/2014/main" id="{00000000-0008-0000-0B00-00000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13</xdr:row>
          <xdr:rowOff>66675</xdr:rowOff>
        </xdr:from>
        <xdr:to>
          <xdr:col>2</xdr:col>
          <xdr:colOff>476250</xdr:colOff>
          <xdr:row>13</xdr:row>
          <xdr:rowOff>180975</xdr:rowOff>
        </xdr:to>
        <xdr:sp macro="" textlink="">
          <xdr:nvSpPr>
            <xdr:cNvPr id="16394" name="Check Box 10" hidden="1">
              <a:extLst>
                <a:ext uri="{63B3BB69-23CF-44E3-9099-C40C66FF867C}">
                  <a14:compatExt spid="_x0000_s16394"/>
                </a:ext>
                <a:ext uri="{FF2B5EF4-FFF2-40B4-BE49-F238E27FC236}">
                  <a16:creationId xmlns:a16="http://schemas.microsoft.com/office/drawing/2014/main" id="{00000000-0008-0000-0B00-00000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13</xdr:row>
          <xdr:rowOff>447675</xdr:rowOff>
        </xdr:from>
        <xdr:to>
          <xdr:col>1</xdr:col>
          <xdr:colOff>466725</xdr:colOff>
          <xdr:row>14</xdr:row>
          <xdr:rowOff>200025</xdr:rowOff>
        </xdr:to>
        <xdr:sp macro="" textlink="">
          <xdr:nvSpPr>
            <xdr:cNvPr id="16395" name="Check Box 11" hidden="1">
              <a:extLst>
                <a:ext uri="{63B3BB69-23CF-44E3-9099-C40C66FF867C}">
                  <a14:compatExt spid="_x0000_s16395"/>
                </a:ext>
                <a:ext uri="{FF2B5EF4-FFF2-40B4-BE49-F238E27FC236}">
                  <a16:creationId xmlns:a16="http://schemas.microsoft.com/office/drawing/2014/main" id="{00000000-0008-0000-0B00-00000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13</xdr:row>
          <xdr:rowOff>447675</xdr:rowOff>
        </xdr:from>
        <xdr:to>
          <xdr:col>2</xdr:col>
          <xdr:colOff>476250</xdr:colOff>
          <xdr:row>14</xdr:row>
          <xdr:rowOff>200025</xdr:rowOff>
        </xdr:to>
        <xdr:sp macro="" textlink="">
          <xdr:nvSpPr>
            <xdr:cNvPr id="16396" name="Check Box 12" hidden="1">
              <a:extLst>
                <a:ext uri="{63B3BB69-23CF-44E3-9099-C40C66FF867C}">
                  <a14:compatExt spid="_x0000_s16396"/>
                </a:ext>
                <a:ext uri="{FF2B5EF4-FFF2-40B4-BE49-F238E27FC236}">
                  <a16:creationId xmlns:a16="http://schemas.microsoft.com/office/drawing/2014/main" id="{00000000-0008-0000-0B00-00000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14</xdr:row>
          <xdr:rowOff>447675</xdr:rowOff>
        </xdr:from>
        <xdr:to>
          <xdr:col>1</xdr:col>
          <xdr:colOff>466725</xdr:colOff>
          <xdr:row>15</xdr:row>
          <xdr:rowOff>200025</xdr:rowOff>
        </xdr:to>
        <xdr:sp macro="" textlink="">
          <xdr:nvSpPr>
            <xdr:cNvPr id="16397" name="Check Box 13" hidden="1">
              <a:extLst>
                <a:ext uri="{63B3BB69-23CF-44E3-9099-C40C66FF867C}">
                  <a14:compatExt spid="_x0000_s16397"/>
                </a:ext>
                <a:ext uri="{FF2B5EF4-FFF2-40B4-BE49-F238E27FC236}">
                  <a16:creationId xmlns:a16="http://schemas.microsoft.com/office/drawing/2014/main" id="{00000000-0008-0000-0B00-00000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14</xdr:row>
          <xdr:rowOff>447675</xdr:rowOff>
        </xdr:from>
        <xdr:to>
          <xdr:col>2</xdr:col>
          <xdr:colOff>476250</xdr:colOff>
          <xdr:row>15</xdr:row>
          <xdr:rowOff>200025</xdr:rowOff>
        </xdr:to>
        <xdr:sp macro="" textlink="">
          <xdr:nvSpPr>
            <xdr:cNvPr id="16398" name="Check Box 14" hidden="1">
              <a:extLst>
                <a:ext uri="{63B3BB69-23CF-44E3-9099-C40C66FF867C}">
                  <a14:compatExt spid="_x0000_s16398"/>
                </a:ext>
                <a:ext uri="{FF2B5EF4-FFF2-40B4-BE49-F238E27FC236}">
                  <a16:creationId xmlns:a16="http://schemas.microsoft.com/office/drawing/2014/main" id="{00000000-0008-0000-0B00-00000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15</xdr:row>
          <xdr:rowOff>447675</xdr:rowOff>
        </xdr:from>
        <xdr:to>
          <xdr:col>1</xdr:col>
          <xdr:colOff>466725</xdr:colOff>
          <xdr:row>16</xdr:row>
          <xdr:rowOff>200025</xdr:rowOff>
        </xdr:to>
        <xdr:sp macro="" textlink="">
          <xdr:nvSpPr>
            <xdr:cNvPr id="16399" name="Check Box 15" hidden="1">
              <a:extLst>
                <a:ext uri="{63B3BB69-23CF-44E3-9099-C40C66FF867C}">
                  <a14:compatExt spid="_x0000_s16399"/>
                </a:ext>
                <a:ext uri="{FF2B5EF4-FFF2-40B4-BE49-F238E27FC236}">
                  <a16:creationId xmlns:a16="http://schemas.microsoft.com/office/drawing/2014/main" id="{00000000-0008-0000-0B00-00000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15</xdr:row>
          <xdr:rowOff>447675</xdr:rowOff>
        </xdr:from>
        <xdr:to>
          <xdr:col>2</xdr:col>
          <xdr:colOff>476250</xdr:colOff>
          <xdr:row>16</xdr:row>
          <xdr:rowOff>200025</xdr:rowOff>
        </xdr:to>
        <xdr:sp macro="" textlink="">
          <xdr:nvSpPr>
            <xdr:cNvPr id="16400" name="Check Box 16" hidden="1">
              <a:extLst>
                <a:ext uri="{63B3BB69-23CF-44E3-9099-C40C66FF867C}">
                  <a14:compatExt spid="_x0000_s16400"/>
                </a:ext>
                <a:ext uri="{FF2B5EF4-FFF2-40B4-BE49-F238E27FC236}">
                  <a16:creationId xmlns:a16="http://schemas.microsoft.com/office/drawing/2014/main" id="{00000000-0008-0000-0B00-00001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xdr:row>
          <xdr:rowOff>447675</xdr:rowOff>
        </xdr:from>
        <xdr:to>
          <xdr:col>1</xdr:col>
          <xdr:colOff>466725</xdr:colOff>
          <xdr:row>8</xdr:row>
          <xdr:rowOff>200025</xdr:rowOff>
        </xdr:to>
        <xdr:sp macro="" textlink="">
          <xdr:nvSpPr>
            <xdr:cNvPr id="16401" name="Check Box 17" hidden="1">
              <a:extLst>
                <a:ext uri="{63B3BB69-23CF-44E3-9099-C40C66FF867C}">
                  <a14:compatExt spid="_x0000_s16401"/>
                </a:ext>
                <a:ext uri="{FF2B5EF4-FFF2-40B4-BE49-F238E27FC236}">
                  <a16:creationId xmlns:a16="http://schemas.microsoft.com/office/drawing/2014/main" id="{00000000-0008-0000-0B00-00001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7</xdr:row>
          <xdr:rowOff>447675</xdr:rowOff>
        </xdr:from>
        <xdr:to>
          <xdr:col>2</xdr:col>
          <xdr:colOff>476250</xdr:colOff>
          <xdr:row>8</xdr:row>
          <xdr:rowOff>200025</xdr:rowOff>
        </xdr:to>
        <xdr:sp macro="" textlink="">
          <xdr:nvSpPr>
            <xdr:cNvPr id="16402" name="Check Box 18" hidden="1">
              <a:extLst>
                <a:ext uri="{63B3BB69-23CF-44E3-9099-C40C66FF867C}">
                  <a14:compatExt spid="_x0000_s16402"/>
                </a:ext>
                <a:ext uri="{FF2B5EF4-FFF2-40B4-BE49-F238E27FC236}">
                  <a16:creationId xmlns:a16="http://schemas.microsoft.com/office/drawing/2014/main" id="{00000000-0008-0000-0B00-00001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xdr:row>
          <xdr:rowOff>447675</xdr:rowOff>
        </xdr:from>
        <xdr:to>
          <xdr:col>1</xdr:col>
          <xdr:colOff>466725</xdr:colOff>
          <xdr:row>7</xdr:row>
          <xdr:rowOff>200025</xdr:rowOff>
        </xdr:to>
        <xdr:sp macro="" textlink="">
          <xdr:nvSpPr>
            <xdr:cNvPr id="16403" name="Check Box 19" hidden="1">
              <a:extLst>
                <a:ext uri="{63B3BB69-23CF-44E3-9099-C40C66FF867C}">
                  <a14:compatExt spid="_x0000_s16403"/>
                </a:ext>
                <a:ext uri="{FF2B5EF4-FFF2-40B4-BE49-F238E27FC236}">
                  <a16:creationId xmlns:a16="http://schemas.microsoft.com/office/drawing/2014/main" id="{00000000-0008-0000-0B00-00001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xdr:row>
          <xdr:rowOff>447675</xdr:rowOff>
        </xdr:from>
        <xdr:to>
          <xdr:col>2</xdr:col>
          <xdr:colOff>476250</xdr:colOff>
          <xdr:row>7</xdr:row>
          <xdr:rowOff>200025</xdr:rowOff>
        </xdr:to>
        <xdr:sp macro="" textlink="">
          <xdr:nvSpPr>
            <xdr:cNvPr id="16404" name="Check Box 20" hidden="1">
              <a:extLst>
                <a:ext uri="{63B3BB69-23CF-44E3-9099-C40C66FF867C}">
                  <a14:compatExt spid="_x0000_s16404"/>
                </a:ext>
                <a:ext uri="{FF2B5EF4-FFF2-40B4-BE49-F238E27FC236}">
                  <a16:creationId xmlns:a16="http://schemas.microsoft.com/office/drawing/2014/main" id="{00000000-0008-0000-0B00-000014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9</xdr:row>
          <xdr:rowOff>447675</xdr:rowOff>
        </xdr:from>
        <xdr:to>
          <xdr:col>1</xdr:col>
          <xdr:colOff>466725</xdr:colOff>
          <xdr:row>10</xdr:row>
          <xdr:rowOff>200025</xdr:rowOff>
        </xdr:to>
        <xdr:sp macro="" textlink="">
          <xdr:nvSpPr>
            <xdr:cNvPr id="16405" name="Check Box 21" hidden="1">
              <a:extLst>
                <a:ext uri="{63B3BB69-23CF-44E3-9099-C40C66FF867C}">
                  <a14:compatExt spid="_x0000_s16405"/>
                </a:ext>
                <a:ext uri="{FF2B5EF4-FFF2-40B4-BE49-F238E27FC236}">
                  <a16:creationId xmlns:a16="http://schemas.microsoft.com/office/drawing/2014/main" id="{00000000-0008-0000-0B00-00001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9</xdr:row>
          <xdr:rowOff>447675</xdr:rowOff>
        </xdr:from>
        <xdr:to>
          <xdr:col>2</xdr:col>
          <xdr:colOff>476250</xdr:colOff>
          <xdr:row>10</xdr:row>
          <xdr:rowOff>200025</xdr:rowOff>
        </xdr:to>
        <xdr:sp macro="" textlink="">
          <xdr:nvSpPr>
            <xdr:cNvPr id="16406" name="Check Box 22" hidden="1">
              <a:extLst>
                <a:ext uri="{63B3BB69-23CF-44E3-9099-C40C66FF867C}">
                  <a14:compatExt spid="_x0000_s16406"/>
                </a:ext>
                <a:ext uri="{FF2B5EF4-FFF2-40B4-BE49-F238E27FC236}">
                  <a16:creationId xmlns:a16="http://schemas.microsoft.com/office/drawing/2014/main" id="{00000000-0008-0000-0B00-00001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xdr:row>
          <xdr:rowOff>447675</xdr:rowOff>
        </xdr:from>
        <xdr:to>
          <xdr:col>1</xdr:col>
          <xdr:colOff>466725</xdr:colOff>
          <xdr:row>5</xdr:row>
          <xdr:rowOff>200025</xdr:rowOff>
        </xdr:to>
        <xdr:sp macro="" textlink="">
          <xdr:nvSpPr>
            <xdr:cNvPr id="16409" name="Check Box 25" hidden="1">
              <a:extLst>
                <a:ext uri="{63B3BB69-23CF-44E3-9099-C40C66FF867C}">
                  <a14:compatExt spid="_x0000_s16409"/>
                </a:ext>
                <a:ext uri="{FF2B5EF4-FFF2-40B4-BE49-F238E27FC236}">
                  <a16:creationId xmlns:a16="http://schemas.microsoft.com/office/drawing/2014/main" id="{00000000-0008-0000-0B00-000019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4</xdr:row>
          <xdr:rowOff>447675</xdr:rowOff>
        </xdr:from>
        <xdr:to>
          <xdr:col>2</xdr:col>
          <xdr:colOff>476250</xdr:colOff>
          <xdr:row>5</xdr:row>
          <xdr:rowOff>200025</xdr:rowOff>
        </xdr:to>
        <xdr:sp macro="" textlink="">
          <xdr:nvSpPr>
            <xdr:cNvPr id="16410" name="Check Box 26" hidden="1">
              <a:extLst>
                <a:ext uri="{63B3BB69-23CF-44E3-9099-C40C66FF867C}">
                  <a14:compatExt spid="_x0000_s16410"/>
                </a:ext>
                <a:ext uri="{FF2B5EF4-FFF2-40B4-BE49-F238E27FC236}">
                  <a16:creationId xmlns:a16="http://schemas.microsoft.com/office/drawing/2014/main" id="{00000000-0008-0000-0B00-00001A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11</xdr:row>
          <xdr:rowOff>447675</xdr:rowOff>
        </xdr:from>
        <xdr:to>
          <xdr:col>1</xdr:col>
          <xdr:colOff>466725</xdr:colOff>
          <xdr:row>12</xdr:row>
          <xdr:rowOff>200025</xdr:rowOff>
        </xdr:to>
        <xdr:sp macro="" textlink="">
          <xdr:nvSpPr>
            <xdr:cNvPr id="16411" name="Check Box 27" hidden="1">
              <a:extLst>
                <a:ext uri="{63B3BB69-23CF-44E3-9099-C40C66FF867C}">
                  <a14:compatExt spid="_x0000_s16411"/>
                </a:ext>
                <a:ext uri="{FF2B5EF4-FFF2-40B4-BE49-F238E27FC236}">
                  <a16:creationId xmlns:a16="http://schemas.microsoft.com/office/drawing/2014/main" id="{00000000-0008-0000-0B00-00001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11</xdr:row>
          <xdr:rowOff>447675</xdr:rowOff>
        </xdr:from>
        <xdr:to>
          <xdr:col>2</xdr:col>
          <xdr:colOff>476250</xdr:colOff>
          <xdr:row>12</xdr:row>
          <xdr:rowOff>200025</xdr:rowOff>
        </xdr:to>
        <xdr:sp macro="" textlink="">
          <xdr:nvSpPr>
            <xdr:cNvPr id="16412" name="Check Box 28" hidden="1">
              <a:extLst>
                <a:ext uri="{63B3BB69-23CF-44E3-9099-C40C66FF867C}">
                  <a14:compatExt spid="_x0000_s16412"/>
                </a:ext>
                <a:ext uri="{FF2B5EF4-FFF2-40B4-BE49-F238E27FC236}">
                  <a16:creationId xmlns:a16="http://schemas.microsoft.com/office/drawing/2014/main" id="{00000000-0008-0000-0B00-00001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16</xdr:row>
          <xdr:rowOff>447675</xdr:rowOff>
        </xdr:from>
        <xdr:to>
          <xdr:col>1</xdr:col>
          <xdr:colOff>466725</xdr:colOff>
          <xdr:row>17</xdr:row>
          <xdr:rowOff>200025</xdr:rowOff>
        </xdr:to>
        <xdr:sp macro="" textlink="">
          <xdr:nvSpPr>
            <xdr:cNvPr id="16413" name="Check Box 29" hidden="1">
              <a:extLst>
                <a:ext uri="{63B3BB69-23CF-44E3-9099-C40C66FF867C}">
                  <a14:compatExt spid="_x0000_s16413"/>
                </a:ext>
                <a:ext uri="{FF2B5EF4-FFF2-40B4-BE49-F238E27FC236}">
                  <a16:creationId xmlns:a16="http://schemas.microsoft.com/office/drawing/2014/main" id="{00000000-0008-0000-0B00-00001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16</xdr:row>
          <xdr:rowOff>447675</xdr:rowOff>
        </xdr:from>
        <xdr:to>
          <xdr:col>2</xdr:col>
          <xdr:colOff>476250</xdr:colOff>
          <xdr:row>17</xdr:row>
          <xdr:rowOff>200025</xdr:rowOff>
        </xdr:to>
        <xdr:sp macro="" textlink="">
          <xdr:nvSpPr>
            <xdr:cNvPr id="16414" name="Check Box 30" hidden="1">
              <a:extLst>
                <a:ext uri="{63B3BB69-23CF-44E3-9099-C40C66FF867C}">
                  <a14:compatExt spid="_x0000_s16414"/>
                </a:ext>
                <a:ext uri="{FF2B5EF4-FFF2-40B4-BE49-F238E27FC236}">
                  <a16:creationId xmlns:a16="http://schemas.microsoft.com/office/drawing/2014/main" id="{00000000-0008-0000-0B00-00001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17</xdr:row>
          <xdr:rowOff>447675</xdr:rowOff>
        </xdr:from>
        <xdr:to>
          <xdr:col>1</xdr:col>
          <xdr:colOff>466725</xdr:colOff>
          <xdr:row>18</xdr:row>
          <xdr:rowOff>200025</xdr:rowOff>
        </xdr:to>
        <xdr:sp macro="" textlink="">
          <xdr:nvSpPr>
            <xdr:cNvPr id="16415" name="Check Box 31" hidden="1">
              <a:extLst>
                <a:ext uri="{63B3BB69-23CF-44E3-9099-C40C66FF867C}">
                  <a14:compatExt spid="_x0000_s16415"/>
                </a:ext>
                <a:ext uri="{FF2B5EF4-FFF2-40B4-BE49-F238E27FC236}">
                  <a16:creationId xmlns:a16="http://schemas.microsoft.com/office/drawing/2014/main" id="{00000000-0008-0000-0B00-00001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17</xdr:row>
          <xdr:rowOff>447675</xdr:rowOff>
        </xdr:from>
        <xdr:to>
          <xdr:col>2</xdr:col>
          <xdr:colOff>476250</xdr:colOff>
          <xdr:row>18</xdr:row>
          <xdr:rowOff>200025</xdr:rowOff>
        </xdr:to>
        <xdr:sp macro="" textlink="">
          <xdr:nvSpPr>
            <xdr:cNvPr id="16416" name="Check Box 32" hidden="1">
              <a:extLst>
                <a:ext uri="{63B3BB69-23CF-44E3-9099-C40C66FF867C}">
                  <a14:compatExt spid="_x0000_s16416"/>
                </a:ext>
                <a:ext uri="{FF2B5EF4-FFF2-40B4-BE49-F238E27FC236}">
                  <a16:creationId xmlns:a16="http://schemas.microsoft.com/office/drawing/2014/main" id="{00000000-0008-0000-0B00-000020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19</xdr:row>
          <xdr:rowOff>200025</xdr:rowOff>
        </xdr:from>
        <xdr:to>
          <xdr:col>1</xdr:col>
          <xdr:colOff>466725</xdr:colOff>
          <xdr:row>19</xdr:row>
          <xdr:rowOff>400050</xdr:rowOff>
        </xdr:to>
        <xdr:sp macro="" textlink="">
          <xdr:nvSpPr>
            <xdr:cNvPr id="16417" name="Check Box 33" hidden="1">
              <a:extLst>
                <a:ext uri="{63B3BB69-23CF-44E3-9099-C40C66FF867C}">
                  <a14:compatExt spid="_x0000_s16417"/>
                </a:ext>
                <a:ext uri="{FF2B5EF4-FFF2-40B4-BE49-F238E27FC236}">
                  <a16:creationId xmlns:a16="http://schemas.microsoft.com/office/drawing/2014/main" id="{00000000-0008-0000-0B00-000021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19</xdr:row>
          <xdr:rowOff>200025</xdr:rowOff>
        </xdr:from>
        <xdr:to>
          <xdr:col>2</xdr:col>
          <xdr:colOff>476250</xdr:colOff>
          <xdr:row>19</xdr:row>
          <xdr:rowOff>400050</xdr:rowOff>
        </xdr:to>
        <xdr:sp macro="" textlink="">
          <xdr:nvSpPr>
            <xdr:cNvPr id="16418" name="Check Box 34" hidden="1">
              <a:extLst>
                <a:ext uri="{63B3BB69-23CF-44E3-9099-C40C66FF867C}">
                  <a14:compatExt spid="_x0000_s16418"/>
                </a:ext>
                <a:ext uri="{FF2B5EF4-FFF2-40B4-BE49-F238E27FC236}">
                  <a16:creationId xmlns:a16="http://schemas.microsoft.com/office/drawing/2014/main" id="{00000000-0008-0000-0B00-000022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20</xdr:row>
          <xdr:rowOff>104775</xdr:rowOff>
        </xdr:from>
        <xdr:to>
          <xdr:col>1</xdr:col>
          <xdr:colOff>466725</xdr:colOff>
          <xdr:row>20</xdr:row>
          <xdr:rowOff>295275</xdr:rowOff>
        </xdr:to>
        <xdr:sp macro="" textlink="">
          <xdr:nvSpPr>
            <xdr:cNvPr id="16419" name="Check Box 35" hidden="1">
              <a:extLst>
                <a:ext uri="{63B3BB69-23CF-44E3-9099-C40C66FF867C}">
                  <a14:compatExt spid="_x0000_s16419"/>
                </a:ext>
                <a:ext uri="{FF2B5EF4-FFF2-40B4-BE49-F238E27FC236}">
                  <a16:creationId xmlns:a16="http://schemas.microsoft.com/office/drawing/2014/main" id="{00000000-0008-0000-0B00-000023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xdr:row>
          <xdr:rowOff>0</xdr:rowOff>
        </xdr:from>
        <xdr:to>
          <xdr:col>1</xdr:col>
          <xdr:colOff>476250</xdr:colOff>
          <xdr:row>6</xdr:row>
          <xdr:rowOff>200025</xdr:rowOff>
        </xdr:to>
        <xdr:sp macro="" textlink="">
          <xdr:nvSpPr>
            <xdr:cNvPr id="16421" name="Check Box 37" hidden="1">
              <a:extLst>
                <a:ext uri="{63B3BB69-23CF-44E3-9099-C40C66FF867C}">
                  <a14:compatExt spid="_x0000_s16421"/>
                </a:ext>
                <a:ext uri="{FF2B5EF4-FFF2-40B4-BE49-F238E27FC236}">
                  <a16:creationId xmlns:a16="http://schemas.microsoft.com/office/drawing/2014/main" id="{00000000-0008-0000-0B00-000025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xdr:row>
          <xdr:rowOff>0</xdr:rowOff>
        </xdr:from>
        <xdr:to>
          <xdr:col>2</xdr:col>
          <xdr:colOff>476250</xdr:colOff>
          <xdr:row>6</xdr:row>
          <xdr:rowOff>200025</xdr:rowOff>
        </xdr:to>
        <xdr:sp macro="" textlink="">
          <xdr:nvSpPr>
            <xdr:cNvPr id="16422" name="Check Box 38" hidden="1">
              <a:extLst>
                <a:ext uri="{63B3BB69-23CF-44E3-9099-C40C66FF867C}">
                  <a14:compatExt spid="_x0000_s16422"/>
                </a:ext>
                <a:ext uri="{FF2B5EF4-FFF2-40B4-BE49-F238E27FC236}">
                  <a16:creationId xmlns:a16="http://schemas.microsoft.com/office/drawing/2014/main" id="{00000000-0008-0000-0B00-000026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xdr:row>
          <xdr:rowOff>447675</xdr:rowOff>
        </xdr:from>
        <xdr:to>
          <xdr:col>1</xdr:col>
          <xdr:colOff>466725</xdr:colOff>
          <xdr:row>9</xdr:row>
          <xdr:rowOff>200025</xdr:rowOff>
        </xdr:to>
        <xdr:sp macro="" textlink="">
          <xdr:nvSpPr>
            <xdr:cNvPr id="16423" name="Check Box 39" hidden="1">
              <a:extLst>
                <a:ext uri="{63B3BB69-23CF-44E3-9099-C40C66FF867C}">
                  <a14:compatExt spid="_x0000_s16423"/>
                </a:ext>
                <a:ext uri="{FF2B5EF4-FFF2-40B4-BE49-F238E27FC236}">
                  <a16:creationId xmlns:a16="http://schemas.microsoft.com/office/drawing/2014/main" id="{00000000-0008-0000-0B00-000027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8</xdr:row>
          <xdr:rowOff>447675</xdr:rowOff>
        </xdr:from>
        <xdr:to>
          <xdr:col>2</xdr:col>
          <xdr:colOff>476250</xdr:colOff>
          <xdr:row>9</xdr:row>
          <xdr:rowOff>200025</xdr:rowOff>
        </xdr:to>
        <xdr:sp macro="" textlink="">
          <xdr:nvSpPr>
            <xdr:cNvPr id="16424" name="Check Box 40" hidden="1">
              <a:extLst>
                <a:ext uri="{63B3BB69-23CF-44E3-9099-C40C66FF867C}">
                  <a14:compatExt spid="_x0000_s16424"/>
                </a:ext>
                <a:ext uri="{FF2B5EF4-FFF2-40B4-BE49-F238E27FC236}">
                  <a16:creationId xmlns:a16="http://schemas.microsoft.com/office/drawing/2014/main" id="{00000000-0008-0000-0B00-000028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20</xdr:row>
          <xdr:rowOff>590550</xdr:rowOff>
        </xdr:from>
        <xdr:to>
          <xdr:col>1</xdr:col>
          <xdr:colOff>466725</xdr:colOff>
          <xdr:row>21</xdr:row>
          <xdr:rowOff>180975</xdr:rowOff>
        </xdr:to>
        <xdr:sp macro="" textlink="">
          <xdr:nvSpPr>
            <xdr:cNvPr id="16427" name="Check Box 43" hidden="1">
              <a:extLst>
                <a:ext uri="{63B3BB69-23CF-44E3-9099-C40C66FF867C}">
                  <a14:compatExt spid="_x0000_s16427"/>
                </a:ext>
                <a:ext uri="{FF2B5EF4-FFF2-40B4-BE49-F238E27FC236}">
                  <a16:creationId xmlns:a16="http://schemas.microsoft.com/office/drawing/2014/main" id="{00000000-0008-0000-0B00-00002B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590550</xdr:rowOff>
        </xdr:from>
        <xdr:to>
          <xdr:col>2</xdr:col>
          <xdr:colOff>476250</xdr:colOff>
          <xdr:row>21</xdr:row>
          <xdr:rowOff>180975</xdr:rowOff>
        </xdr:to>
        <xdr:sp macro="" textlink="">
          <xdr:nvSpPr>
            <xdr:cNvPr id="16428" name="Check Box 44" hidden="1">
              <a:extLst>
                <a:ext uri="{63B3BB69-23CF-44E3-9099-C40C66FF867C}">
                  <a14:compatExt spid="_x0000_s16428"/>
                </a:ext>
                <a:ext uri="{FF2B5EF4-FFF2-40B4-BE49-F238E27FC236}">
                  <a16:creationId xmlns:a16="http://schemas.microsoft.com/office/drawing/2014/main" id="{00000000-0008-0000-0B00-00002C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15</xdr:row>
          <xdr:rowOff>590550</xdr:rowOff>
        </xdr:from>
        <xdr:to>
          <xdr:col>1</xdr:col>
          <xdr:colOff>466725</xdr:colOff>
          <xdr:row>16</xdr:row>
          <xdr:rowOff>180975</xdr:rowOff>
        </xdr:to>
        <xdr:sp macro="" textlink="">
          <xdr:nvSpPr>
            <xdr:cNvPr id="16429" name="Check Box 45" hidden="1">
              <a:extLst>
                <a:ext uri="{63B3BB69-23CF-44E3-9099-C40C66FF867C}">
                  <a14:compatExt spid="_x0000_s16429"/>
                </a:ext>
                <a:ext uri="{FF2B5EF4-FFF2-40B4-BE49-F238E27FC236}">
                  <a16:creationId xmlns:a16="http://schemas.microsoft.com/office/drawing/2014/main" id="{00000000-0008-0000-0B00-00002D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15</xdr:row>
          <xdr:rowOff>590550</xdr:rowOff>
        </xdr:from>
        <xdr:to>
          <xdr:col>2</xdr:col>
          <xdr:colOff>476250</xdr:colOff>
          <xdr:row>16</xdr:row>
          <xdr:rowOff>180975</xdr:rowOff>
        </xdr:to>
        <xdr:sp macro="" textlink="">
          <xdr:nvSpPr>
            <xdr:cNvPr id="16430" name="Check Box 46" hidden="1">
              <a:extLst>
                <a:ext uri="{63B3BB69-23CF-44E3-9099-C40C66FF867C}">
                  <a14:compatExt spid="_x0000_s16430"/>
                </a:ext>
                <a:ext uri="{FF2B5EF4-FFF2-40B4-BE49-F238E27FC236}">
                  <a16:creationId xmlns:a16="http://schemas.microsoft.com/office/drawing/2014/main" id="{00000000-0008-0000-0B00-00002E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20</xdr:row>
          <xdr:rowOff>76200</xdr:rowOff>
        </xdr:from>
        <xdr:to>
          <xdr:col>2</xdr:col>
          <xdr:colOff>476250</xdr:colOff>
          <xdr:row>20</xdr:row>
          <xdr:rowOff>257175</xdr:rowOff>
        </xdr:to>
        <xdr:sp macro="" textlink="">
          <xdr:nvSpPr>
            <xdr:cNvPr id="16431" name="Check Box 47" hidden="1">
              <a:extLst>
                <a:ext uri="{63B3BB69-23CF-44E3-9099-C40C66FF867C}">
                  <a14:compatExt spid="_x0000_s16431"/>
                </a:ext>
                <a:ext uri="{FF2B5EF4-FFF2-40B4-BE49-F238E27FC236}">
                  <a16:creationId xmlns:a16="http://schemas.microsoft.com/office/drawing/2014/main" id="{00000000-0008-0000-0B00-00002F4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209550</xdr:colOff>
          <xdr:row>3</xdr:row>
          <xdr:rowOff>552450</xdr:rowOff>
        </xdr:from>
        <xdr:to>
          <xdr:col>1</xdr:col>
          <xdr:colOff>466725</xdr:colOff>
          <xdr:row>4</xdr:row>
          <xdr:rowOff>295275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1000-00000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xdr:row>
          <xdr:rowOff>552450</xdr:rowOff>
        </xdr:from>
        <xdr:to>
          <xdr:col>2</xdr:col>
          <xdr:colOff>476250</xdr:colOff>
          <xdr:row>4</xdr:row>
          <xdr:rowOff>295275</xdr:rowOff>
        </xdr:to>
        <xdr:sp macro="" textlink="">
          <xdr:nvSpPr>
            <xdr:cNvPr id="32770" name="Check Box 2" hidden="1">
              <a:extLst>
                <a:ext uri="{63B3BB69-23CF-44E3-9099-C40C66FF867C}">
                  <a14:compatExt spid="_x0000_s32770"/>
                </a:ext>
                <a:ext uri="{FF2B5EF4-FFF2-40B4-BE49-F238E27FC236}">
                  <a16:creationId xmlns:a16="http://schemas.microsoft.com/office/drawing/2014/main" id="{00000000-0008-0000-1000-00000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xdr:row>
          <xdr:rowOff>447675</xdr:rowOff>
        </xdr:from>
        <xdr:to>
          <xdr:col>1</xdr:col>
          <xdr:colOff>466725</xdr:colOff>
          <xdr:row>7</xdr:row>
          <xdr:rowOff>200025</xdr:rowOff>
        </xdr:to>
        <xdr:sp macro="" textlink="">
          <xdr:nvSpPr>
            <xdr:cNvPr id="32771" name="Check Box 3" hidden="1">
              <a:extLst>
                <a:ext uri="{63B3BB69-23CF-44E3-9099-C40C66FF867C}">
                  <a14:compatExt spid="_x0000_s32771"/>
                </a:ext>
                <a:ext uri="{FF2B5EF4-FFF2-40B4-BE49-F238E27FC236}">
                  <a16:creationId xmlns:a16="http://schemas.microsoft.com/office/drawing/2014/main" id="{00000000-0008-0000-1000-00000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xdr:row>
          <xdr:rowOff>447675</xdr:rowOff>
        </xdr:from>
        <xdr:to>
          <xdr:col>2</xdr:col>
          <xdr:colOff>476250</xdr:colOff>
          <xdr:row>7</xdr:row>
          <xdr:rowOff>200025</xdr:rowOff>
        </xdr:to>
        <xdr:sp macro="" textlink="">
          <xdr:nvSpPr>
            <xdr:cNvPr id="32772" name="Check Box 4" hidden="1">
              <a:extLst>
                <a:ext uri="{63B3BB69-23CF-44E3-9099-C40C66FF867C}">
                  <a14:compatExt spid="_x0000_s32772"/>
                </a:ext>
                <a:ext uri="{FF2B5EF4-FFF2-40B4-BE49-F238E27FC236}">
                  <a16:creationId xmlns:a16="http://schemas.microsoft.com/office/drawing/2014/main" id="{00000000-0008-0000-1000-00000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xdr:row>
          <xdr:rowOff>447675</xdr:rowOff>
        </xdr:from>
        <xdr:to>
          <xdr:col>1</xdr:col>
          <xdr:colOff>466725</xdr:colOff>
          <xdr:row>8</xdr:row>
          <xdr:rowOff>200025</xdr:rowOff>
        </xdr:to>
        <xdr:sp macro="" textlink="">
          <xdr:nvSpPr>
            <xdr:cNvPr id="32785" name="Check Box 17" hidden="1">
              <a:extLst>
                <a:ext uri="{63B3BB69-23CF-44E3-9099-C40C66FF867C}">
                  <a14:compatExt spid="_x0000_s32785"/>
                </a:ext>
                <a:ext uri="{FF2B5EF4-FFF2-40B4-BE49-F238E27FC236}">
                  <a16:creationId xmlns:a16="http://schemas.microsoft.com/office/drawing/2014/main" id="{00000000-0008-0000-1000-000011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7</xdr:row>
          <xdr:rowOff>447675</xdr:rowOff>
        </xdr:from>
        <xdr:to>
          <xdr:col>2</xdr:col>
          <xdr:colOff>476250</xdr:colOff>
          <xdr:row>8</xdr:row>
          <xdr:rowOff>200025</xdr:rowOff>
        </xdr:to>
        <xdr:sp macro="" textlink="">
          <xdr:nvSpPr>
            <xdr:cNvPr id="32786" name="Check Box 18" hidden="1">
              <a:extLst>
                <a:ext uri="{63B3BB69-23CF-44E3-9099-C40C66FF867C}">
                  <a14:compatExt spid="_x0000_s32786"/>
                </a:ext>
                <a:ext uri="{FF2B5EF4-FFF2-40B4-BE49-F238E27FC236}">
                  <a16:creationId xmlns:a16="http://schemas.microsoft.com/office/drawing/2014/main" id="{00000000-0008-0000-1000-00001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xdr:row>
          <xdr:rowOff>447675</xdr:rowOff>
        </xdr:from>
        <xdr:to>
          <xdr:col>1</xdr:col>
          <xdr:colOff>466725</xdr:colOff>
          <xdr:row>7</xdr:row>
          <xdr:rowOff>200025</xdr:rowOff>
        </xdr:to>
        <xdr:sp macro="" textlink="">
          <xdr:nvSpPr>
            <xdr:cNvPr id="32787" name="Check Box 19" hidden="1">
              <a:extLst>
                <a:ext uri="{63B3BB69-23CF-44E3-9099-C40C66FF867C}">
                  <a14:compatExt spid="_x0000_s32787"/>
                </a:ext>
                <a:ext uri="{FF2B5EF4-FFF2-40B4-BE49-F238E27FC236}">
                  <a16:creationId xmlns:a16="http://schemas.microsoft.com/office/drawing/2014/main" id="{00000000-0008-0000-1000-00001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xdr:row>
          <xdr:rowOff>447675</xdr:rowOff>
        </xdr:from>
        <xdr:to>
          <xdr:col>2</xdr:col>
          <xdr:colOff>476250</xdr:colOff>
          <xdr:row>7</xdr:row>
          <xdr:rowOff>200025</xdr:rowOff>
        </xdr:to>
        <xdr:sp macro="" textlink="">
          <xdr:nvSpPr>
            <xdr:cNvPr id="32788" name="Check Box 20" hidden="1">
              <a:extLst>
                <a:ext uri="{63B3BB69-23CF-44E3-9099-C40C66FF867C}">
                  <a14:compatExt spid="_x0000_s32788"/>
                </a:ext>
                <a:ext uri="{FF2B5EF4-FFF2-40B4-BE49-F238E27FC236}">
                  <a16:creationId xmlns:a16="http://schemas.microsoft.com/office/drawing/2014/main" id="{00000000-0008-0000-1000-00001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xdr:row>
          <xdr:rowOff>447675</xdr:rowOff>
        </xdr:from>
        <xdr:to>
          <xdr:col>1</xdr:col>
          <xdr:colOff>466725</xdr:colOff>
          <xdr:row>5</xdr:row>
          <xdr:rowOff>200025</xdr:rowOff>
        </xdr:to>
        <xdr:sp macro="" textlink="">
          <xdr:nvSpPr>
            <xdr:cNvPr id="32791" name="Check Box 23" hidden="1">
              <a:extLst>
                <a:ext uri="{63B3BB69-23CF-44E3-9099-C40C66FF867C}">
                  <a14:compatExt spid="_x0000_s32791"/>
                </a:ext>
                <a:ext uri="{FF2B5EF4-FFF2-40B4-BE49-F238E27FC236}">
                  <a16:creationId xmlns:a16="http://schemas.microsoft.com/office/drawing/2014/main" id="{00000000-0008-0000-1000-000017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4</xdr:row>
          <xdr:rowOff>447675</xdr:rowOff>
        </xdr:from>
        <xdr:to>
          <xdr:col>2</xdr:col>
          <xdr:colOff>476250</xdr:colOff>
          <xdr:row>5</xdr:row>
          <xdr:rowOff>200025</xdr:rowOff>
        </xdr:to>
        <xdr:sp macro="" textlink="">
          <xdr:nvSpPr>
            <xdr:cNvPr id="32792" name="Check Box 24" hidden="1">
              <a:extLst>
                <a:ext uri="{63B3BB69-23CF-44E3-9099-C40C66FF867C}">
                  <a14:compatExt spid="_x0000_s32792"/>
                </a:ext>
                <a:ext uri="{FF2B5EF4-FFF2-40B4-BE49-F238E27FC236}">
                  <a16:creationId xmlns:a16="http://schemas.microsoft.com/office/drawing/2014/main" id="{00000000-0008-0000-1000-000018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xdr:row>
          <xdr:rowOff>0</xdr:rowOff>
        </xdr:from>
        <xdr:to>
          <xdr:col>1</xdr:col>
          <xdr:colOff>476250</xdr:colOff>
          <xdr:row>6</xdr:row>
          <xdr:rowOff>200025</xdr:rowOff>
        </xdr:to>
        <xdr:sp macro="" textlink="">
          <xdr:nvSpPr>
            <xdr:cNvPr id="32802" name="Check Box 34" hidden="1">
              <a:extLst>
                <a:ext uri="{63B3BB69-23CF-44E3-9099-C40C66FF867C}">
                  <a14:compatExt spid="_x0000_s32802"/>
                </a:ext>
                <a:ext uri="{FF2B5EF4-FFF2-40B4-BE49-F238E27FC236}">
                  <a16:creationId xmlns:a16="http://schemas.microsoft.com/office/drawing/2014/main" id="{00000000-0008-0000-1000-000022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xdr:row>
          <xdr:rowOff>0</xdr:rowOff>
        </xdr:from>
        <xdr:to>
          <xdr:col>2</xdr:col>
          <xdr:colOff>476250</xdr:colOff>
          <xdr:row>6</xdr:row>
          <xdr:rowOff>200025</xdr:rowOff>
        </xdr:to>
        <xdr:sp macro="" textlink="">
          <xdr:nvSpPr>
            <xdr:cNvPr id="32803" name="Check Box 35" hidden="1">
              <a:extLst>
                <a:ext uri="{63B3BB69-23CF-44E3-9099-C40C66FF867C}">
                  <a14:compatExt spid="_x0000_s32803"/>
                </a:ext>
                <a:ext uri="{FF2B5EF4-FFF2-40B4-BE49-F238E27FC236}">
                  <a16:creationId xmlns:a16="http://schemas.microsoft.com/office/drawing/2014/main" id="{00000000-0008-0000-1000-000023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xdr:row>
          <xdr:rowOff>447675</xdr:rowOff>
        </xdr:from>
        <xdr:to>
          <xdr:col>1</xdr:col>
          <xdr:colOff>466725</xdr:colOff>
          <xdr:row>9</xdr:row>
          <xdr:rowOff>200025</xdr:rowOff>
        </xdr:to>
        <xdr:sp macro="" textlink="">
          <xdr:nvSpPr>
            <xdr:cNvPr id="32804" name="Check Box 36" hidden="1">
              <a:extLst>
                <a:ext uri="{63B3BB69-23CF-44E3-9099-C40C66FF867C}">
                  <a14:compatExt spid="_x0000_s32804"/>
                </a:ext>
                <a:ext uri="{FF2B5EF4-FFF2-40B4-BE49-F238E27FC236}">
                  <a16:creationId xmlns:a16="http://schemas.microsoft.com/office/drawing/2014/main" id="{00000000-0008-0000-1000-000024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8</xdr:row>
          <xdr:rowOff>447675</xdr:rowOff>
        </xdr:from>
        <xdr:to>
          <xdr:col>2</xdr:col>
          <xdr:colOff>476250</xdr:colOff>
          <xdr:row>9</xdr:row>
          <xdr:rowOff>200025</xdr:rowOff>
        </xdr:to>
        <xdr:sp macro="" textlink="">
          <xdr:nvSpPr>
            <xdr:cNvPr id="32805" name="Check Box 37" hidden="1">
              <a:extLst>
                <a:ext uri="{63B3BB69-23CF-44E3-9099-C40C66FF867C}">
                  <a14:compatExt spid="_x0000_s32805"/>
                </a:ext>
                <a:ext uri="{FF2B5EF4-FFF2-40B4-BE49-F238E27FC236}">
                  <a16:creationId xmlns:a16="http://schemas.microsoft.com/office/drawing/2014/main" id="{00000000-0008-0000-1000-0000258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219075</xdr:colOff>
          <xdr:row>3</xdr:row>
          <xdr:rowOff>533400</xdr:rowOff>
        </xdr:from>
        <xdr:to>
          <xdr:col>1</xdr:col>
          <xdr:colOff>476250</xdr:colOff>
          <xdr:row>4</xdr:row>
          <xdr:rowOff>285750</xdr:rowOff>
        </xdr:to>
        <xdr:sp macro="" textlink="">
          <xdr:nvSpPr>
            <xdr:cNvPr id="33793" name="Check Box 1" hidden="1">
              <a:extLst>
                <a:ext uri="{63B3BB69-23CF-44E3-9099-C40C66FF867C}">
                  <a14:compatExt spid="_x0000_s33793"/>
                </a:ext>
                <a:ext uri="{FF2B5EF4-FFF2-40B4-BE49-F238E27FC236}">
                  <a16:creationId xmlns:a16="http://schemas.microsoft.com/office/drawing/2014/main" id="{00000000-0008-0000-1500-000001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3</xdr:row>
          <xdr:rowOff>533400</xdr:rowOff>
        </xdr:from>
        <xdr:to>
          <xdr:col>2</xdr:col>
          <xdr:colOff>476250</xdr:colOff>
          <xdr:row>4</xdr:row>
          <xdr:rowOff>285750</xdr:rowOff>
        </xdr:to>
        <xdr:sp macro="" textlink="">
          <xdr:nvSpPr>
            <xdr:cNvPr id="33794" name="Check Box 2" hidden="1">
              <a:extLst>
                <a:ext uri="{63B3BB69-23CF-44E3-9099-C40C66FF867C}">
                  <a14:compatExt spid="_x0000_s33794"/>
                </a:ext>
                <a:ext uri="{FF2B5EF4-FFF2-40B4-BE49-F238E27FC236}">
                  <a16:creationId xmlns:a16="http://schemas.microsoft.com/office/drawing/2014/main" id="{00000000-0008-0000-1500-000002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xdr:row>
          <xdr:rowOff>447675</xdr:rowOff>
        </xdr:from>
        <xdr:to>
          <xdr:col>1</xdr:col>
          <xdr:colOff>466725</xdr:colOff>
          <xdr:row>7</xdr:row>
          <xdr:rowOff>200025</xdr:rowOff>
        </xdr:to>
        <xdr:sp macro="" textlink="">
          <xdr:nvSpPr>
            <xdr:cNvPr id="33795" name="Check Box 3" hidden="1">
              <a:extLst>
                <a:ext uri="{63B3BB69-23CF-44E3-9099-C40C66FF867C}">
                  <a14:compatExt spid="_x0000_s33795"/>
                </a:ext>
                <a:ext uri="{FF2B5EF4-FFF2-40B4-BE49-F238E27FC236}">
                  <a16:creationId xmlns:a16="http://schemas.microsoft.com/office/drawing/2014/main" id="{00000000-0008-0000-1500-000003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xdr:row>
          <xdr:rowOff>447675</xdr:rowOff>
        </xdr:from>
        <xdr:to>
          <xdr:col>2</xdr:col>
          <xdr:colOff>476250</xdr:colOff>
          <xdr:row>7</xdr:row>
          <xdr:rowOff>200025</xdr:rowOff>
        </xdr:to>
        <xdr:sp macro="" textlink="">
          <xdr:nvSpPr>
            <xdr:cNvPr id="33796" name="Check Box 4" hidden="1">
              <a:extLst>
                <a:ext uri="{63B3BB69-23CF-44E3-9099-C40C66FF867C}">
                  <a14:compatExt spid="_x0000_s33796"/>
                </a:ext>
                <a:ext uri="{FF2B5EF4-FFF2-40B4-BE49-F238E27FC236}">
                  <a16:creationId xmlns:a16="http://schemas.microsoft.com/office/drawing/2014/main" id="{00000000-0008-0000-1500-000004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7</xdr:row>
          <xdr:rowOff>447675</xdr:rowOff>
        </xdr:from>
        <xdr:to>
          <xdr:col>1</xdr:col>
          <xdr:colOff>466725</xdr:colOff>
          <xdr:row>8</xdr:row>
          <xdr:rowOff>200025</xdr:rowOff>
        </xdr:to>
        <xdr:sp macro="" textlink="">
          <xdr:nvSpPr>
            <xdr:cNvPr id="33797" name="Check Box 5" hidden="1">
              <a:extLst>
                <a:ext uri="{63B3BB69-23CF-44E3-9099-C40C66FF867C}">
                  <a14:compatExt spid="_x0000_s33797"/>
                </a:ext>
                <a:ext uri="{FF2B5EF4-FFF2-40B4-BE49-F238E27FC236}">
                  <a16:creationId xmlns:a16="http://schemas.microsoft.com/office/drawing/2014/main" id="{00000000-0008-0000-1500-000005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7</xdr:row>
          <xdr:rowOff>447675</xdr:rowOff>
        </xdr:from>
        <xdr:to>
          <xdr:col>2</xdr:col>
          <xdr:colOff>476250</xdr:colOff>
          <xdr:row>8</xdr:row>
          <xdr:rowOff>200025</xdr:rowOff>
        </xdr:to>
        <xdr:sp macro="" textlink="">
          <xdr:nvSpPr>
            <xdr:cNvPr id="33798" name="Check Box 6" hidden="1">
              <a:extLst>
                <a:ext uri="{63B3BB69-23CF-44E3-9099-C40C66FF867C}">
                  <a14:compatExt spid="_x0000_s33798"/>
                </a:ext>
                <a:ext uri="{FF2B5EF4-FFF2-40B4-BE49-F238E27FC236}">
                  <a16:creationId xmlns:a16="http://schemas.microsoft.com/office/drawing/2014/main" id="{00000000-0008-0000-1500-000006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6</xdr:row>
          <xdr:rowOff>447675</xdr:rowOff>
        </xdr:from>
        <xdr:to>
          <xdr:col>1</xdr:col>
          <xdr:colOff>466725</xdr:colOff>
          <xdr:row>7</xdr:row>
          <xdr:rowOff>200025</xdr:rowOff>
        </xdr:to>
        <xdr:sp macro="" textlink="">
          <xdr:nvSpPr>
            <xdr:cNvPr id="33799" name="Check Box 7" hidden="1">
              <a:extLst>
                <a:ext uri="{63B3BB69-23CF-44E3-9099-C40C66FF867C}">
                  <a14:compatExt spid="_x0000_s33799"/>
                </a:ext>
                <a:ext uri="{FF2B5EF4-FFF2-40B4-BE49-F238E27FC236}">
                  <a16:creationId xmlns:a16="http://schemas.microsoft.com/office/drawing/2014/main" id="{00000000-0008-0000-1500-000007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xdr:row>
          <xdr:rowOff>447675</xdr:rowOff>
        </xdr:from>
        <xdr:to>
          <xdr:col>2</xdr:col>
          <xdr:colOff>476250</xdr:colOff>
          <xdr:row>7</xdr:row>
          <xdr:rowOff>200025</xdr:rowOff>
        </xdr:to>
        <xdr:sp macro="" textlink="">
          <xdr:nvSpPr>
            <xdr:cNvPr id="33800" name="Check Box 8" hidden="1">
              <a:extLst>
                <a:ext uri="{63B3BB69-23CF-44E3-9099-C40C66FF867C}">
                  <a14:compatExt spid="_x0000_s33800"/>
                </a:ext>
                <a:ext uri="{FF2B5EF4-FFF2-40B4-BE49-F238E27FC236}">
                  <a16:creationId xmlns:a16="http://schemas.microsoft.com/office/drawing/2014/main" id="{00000000-0008-0000-1500-000008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4</xdr:row>
          <xdr:rowOff>447675</xdr:rowOff>
        </xdr:from>
        <xdr:to>
          <xdr:col>1</xdr:col>
          <xdr:colOff>466725</xdr:colOff>
          <xdr:row>5</xdr:row>
          <xdr:rowOff>200025</xdr:rowOff>
        </xdr:to>
        <xdr:sp macro="" textlink="">
          <xdr:nvSpPr>
            <xdr:cNvPr id="33801" name="Check Box 9" hidden="1">
              <a:extLst>
                <a:ext uri="{63B3BB69-23CF-44E3-9099-C40C66FF867C}">
                  <a14:compatExt spid="_x0000_s33801"/>
                </a:ext>
                <a:ext uri="{FF2B5EF4-FFF2-40B4-BE49-F238E27FC236}">
                  <a16:creationId xmlns:a16="http://schemas.microsoft.com/office/drawing/2014/main" id="{00000000-0008-0000-1500-000009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4</xdr:row>
          <xdr:rowOff>447675</xdr:rowOff>
        </xdr:from>
        <xdr:to>
          <xdr:col>2</xdr:col>
          <xdr:colOff>476250</xdr:colOff>
          <xdr:row>5</xdr:row>
          <xdr:rowOff>200025</xdr:rowOff>
        </xdr:to>
        <xdr:sp macro="" textlink="">
          <xdr:nvSpPr>
            <xdr:cNvPr id="33802" name="Check Box 10" hidden="1">
              <a:extLst>
                <a:ext uri="{63B3BB69-23CF-44E3-9099-C40C66FF867C}">
                  <a14:compatExt spid="_x0000_s33802"/>
                </a:ext>
                <a:ext uri="{FF2B5EF4-FFF2-40B4-BE49-F238E27FC236}">
                  <a16:creationId xmlns:a16="http://schemas.microsoft.com/office/drawing/2014/main" id="{00000000-0008-0000-1500-00000A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219075</xdr:colOff>
          <xdr:row>6</xdr:row>
          <xdr:rowOff>0</xdr:rowOff>
        </xdr:from>
        <xdr:to>
          <xdr:col>1</xdr:col>
          <xdr:colOff>476250</xdr:colOff>
          <xdr:row>6</xdr:row>
          <xdr:rowOff>200025</xdr:rowOff>
        </xdr:to>
        <xdr:sp macro="" textlink="">
          <xdr:nvSpPr>
            <xdr:cNvPr id="33803" name="Check Box 11" hidden="1">
              <a:extLst>
                <a:ext uri="{63B3BB69-23CF-44E3-9099-C40C66FF867C}">
                  <a14:compatExt spid="_x0000_s33803"/>
                </a:ext>
                <a:ext uri="{FF2B5EF4-FFF2-40B4-BE49-F238E27FC236}">
                  <a16:creationId xmlns:a16="http://schemas.microsoft.com/office/drawing/2014/main" id="{00000000-0008-0000-1500-00000B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6</xdr:row>
          <xdr:rowOff>0</xdr:rowOff>
        </xdr:from>
        <xdr:to>
          <xdr:col>2</xdr:col>
          <xdr:colOff>476250</xdr:colOff>
          <xdr:row>6</xdr:row>
          <xdr:rowOff>200025</xdr:rowOff>
        </xdr:to>
        <xdr:sp macro="" textlink="">
          <xdr:nvSpPr>
            <xdr:cNvPr id="33804" name="Check Box 12" hidden="1">
              <a:extLst>
                <a:ext uri="{63B3BB69-23CF-44E3-9099-C40C66FF867C}">
                  <a14:compatExt spid="_x0000_s33804"/>
                </a:ext>
                <a:ext uri="{FF2B5EF4-FFF2-40B4-BE49-F238E27FC236}">
                  <a16:creationId xmlns:a16="http://schemas.microsoft.com/office/drawing/2014/main" id="{00000000-0008-0000-1500-00000C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209550</xdr:colOff>
          <xdr:row>8</xdr:row>
          <xdr:rowOff>447675</xdr:rowOff>
        </xdr:from>
        <xdr:to>
          <xdr:col>1</xdr:col>
          <xdr:colOff>466725</xdr:colOff>
          <xdr:row>9</xdr:row>
          <xdr:rowOff>200025</xdr:rowOff>
        </xdr:to>
        <xdr:sp macro="" textlink="">
          <xdr:nvSpPr>
            <xdr:cNvPr id="33805" name="Check Box 13" hidden="1">
              <a:extLst>
                <a:ext uri="{63B3BB69-23CF-44E3-9099-C40C66FF867C}">
                  <a14:compatExt spid="_x0000_s33805"/>
                </a:ext>
                <a:ext uri="{FF2B5EF4-FFF2-40B4-BE49-F238E27FC236}">
                  <a16:creationId xmlns:a16="http://schemas.microsoft.com/office/drawing/2014/main" id="{00000000-0008-0000-1500-00000D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219075</xdr:colOff>
          <xdr:row>8</xdr:row>
          <xdr:rowOff>447675</xdr:rowOff>
        </xdr:from>
        <xdr:to>
          <xdr:col>2</xdr:col>
          <xdr:colOff>476250</xdr:colOff>
          <xdr:row>9</xdr:row>
          <xdr:rowOff>200025</xdr:rowOff>
        </xdr:to>
        <xdr:sp macro="" textlink="">
          <xdr:nvSpPr>
            <xdr:cNvPr id="33806" name="Check Box 14" hidden="1">
              <a:extLst>
                <a:ext uri="{63B3BB69-23CF-44E3-9099-C40C66FF867C}">
                  <a14:compatExt spid="_x0000_s33806"/>
                </a:ext>
                <a:ext uri="{FF2B5EF4-FFF2-40B4-BE49-F238E27FC236}">
                  <a16:creationId xmlns:a16="http://schemas.microsoft.com/office/drawing/2014/main" id="{00000000-0008-0000-1500-00000E8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7.bin"/><Relationship Id="rId1" Type="http://schemas.openxmlformats.org/officeDocument/2006/relationships/hyperlink" Target="http://www.waterboards.ca.gov/water_issues/programs/water_quality_assessment/"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8" Type="http://schemas.openxmlformats.org/officeDocument/2006/relationships/ctrlProp" Target="../ctrlProps/ctrlProp19.xml"/><Relationship Id="rId13" Type="http://schemas.openxmlformats.org/officeDocument/2006/relationships/ctrlProp" Target="../ctrlProps/ctrlProp24.xml"/><Relationship Id="rId18" Type="http://schemas.openxmlformats.org/officeDocument/2006/relationships/ctrlProp" Target="../ctrlProps/ctrlProp29.xml"/><Relationship Id="rId26" Type="http://schemas.openxmlformats.org/officeDocument/2006/relationships/ctrlProp" Target="../ctrlProps/ctrlProp37.xml"/><Relationship Id="rId39" Type="http://schemas.openxmlformats.org/officeDocument/2006/relationships/ctrlProp" Target="../ctrlProps/ctrlProp50.xml"/><Relationship Id="rId3" Type="http://schemas.openxmlformats.org/officeDocument/2006/relationships/vmlDrawing" Target="../drawings/vmlDrawing2.vml"/><Relationship Id="rId21" Type="http://schemas.openxmlformats.org/officeDocument/2006/relationships/ctrlProp" Target="../ctrlProps/ctrlProp32.xml"/><Relationship Id="rId34" Type="http://schemas.openxmlformats.org/officeDocument/2006/relationships/ctrlProp" Target="../ctrlProps/ctrlProp45.xml"/><Relationship Id="rId42" Type="http://schemas.openxmlformats.org/officeDocument/2006/relationships/ctrlProp" Target="../ctrlProps/ctrlProp53.xml"/><Relationship Id="rId7" Type="http://schemas.openxmlformats.org/officeDocument/2006/relationships/ctrlProp" Target="../ctrlProps/ctrlProp18.xml"/><Relationship Id="rId12" Type="http://schemas.openxmlformats.org/officeDocument/2006/relationships/ctrlProp" Target="../ctrlProps/ctrlProp23.xml"/><Relationship Id="rId17" Type="http://schemas.openxmlformats.org/officeDocument/2006/relationships/ctrlProp" Target="../ctrlProps/ctrlProp28.xml"/><Relationship Id="rId25" Type="http://schemas.openxmlformats.org/officeDocument/2006/relationships/ctrlProp" Target="../ctrlProps/ctrlProp36.xml"/><Relationship Id="rId33" Type="http://schemas.openxmlformats.org/officeDocument/2006/relationships/ctrlProp" Target="../ctrlProps/ctrlProp44.xml"/><Relationship Id="rId38" Type="http://schemas.openxmlformats.org/officeDocument/2006/relationships/ctrlProp" Target="../ctrlProps/ctrlProp49.xml"/><Relationship Id="rId2" Type="http://schemas.openxmlformats.org/officeDocument/2006/relationships/drawing" Target="../drawings/drawing3.xml"/><Relationship Id="rId16" Type="http://schemas.openxmlformats.org/officeDocument/2006/relationships/ctrlProp" Target="../ctrlProps/ctrlProp27.xml"/><Relationship Id="rId20" Type="http://schemas.openxmlformats.org/officeDocument/2006/relationships/ctrlProp" Target="../ctrlProps/ctrlProp31.xml"/><Relationship Id="rId29" Type="http://schemas.openxmlformats.org/officeDocument/2006/relationships/ctrlProp" Target="../ctrlProps/ctrlProp40.xml"/><Relationship Id="rId41" Type="http://schemas.openxmlformats.org/officeDocument/2006/relationships/ctrlProp" Target="../ctrlProps/ctrlProp52.xml"/><Relationship Id="rId1" Type="http://schemas.openxmlformats.org/officeDocument/2006/relationships/printerSettings" Target="../printerSettings/printerSettings9.bin"/><Relationship Id="rId6" Type="http://schemas.openxmlformats.org/officeDocument/2006/relationships/ctrlProp" Target="../ctrlProps/ctrlProp17.xml"/><Relationship Id="rId11" Type="http://schemas.openxmlformats.org/officeDocument/2006/relationships/ctrlProp" Target="../ctrlProps/ctrlProp22.xml"/><Relationship Id="rId24" Type="http://schemas.openxmlformats.org/officeDocument/2006/relationships/ctrlProp" Target="../ctrlProps/ctrlProp35.xml"/><Relationship Id="rId32" Type="http://schemas.openxmlformats.org/officeDocument/2006/relationships/ctrlProp" Target="../ctrlProps/ctrlProp43.xml"/><Relationship Id="rId37" Type="http://schemas.openxmlformats.org/officeDocument/2006/relationships/ctrlProp" Target="../ctrlProps/ctrlProp48.xml"/><Relationship Id="rId40" Type="http://schemas.openxmlformats.org/officeDocument/2006/relationships/ctrlProp" Target="../ctrlProps/ctrlProp51.xml"/><Relationship Id="rId45" Type="http://schemas.openxmlformats.org/officeDocument/2006/relationships/ctrlProp" Target="../ctrlProps/ctrlProp56.xml"/><Relationship Id="rId5" Type="http://schemas.openxmlformats.org/officeDocument/2006/relationships/ctrlProp" Target="../ctrlProps/ctrlProp16.xml"/><Relationship Id="rId15" Type="http://schemas.openxmlformats.org/officeDocument/2006/relationships/ctrlProp" Target="../ctrlProps/ctrlProp26.xml"/><Relationship Id="rId23" Type="http://schemas.openxmlformats.org/officeDocument/2006/relationships/ctrlProp" Target="../ctrlProps/ctrlProp34.xml"/><Relationship Id="rId28" Type="http://schemas.openxmlformats.org/officeDocument/2006/relationships/ctrlProp" Target="../ctrlProps/ctrlProp39.xml"/><Relationship Id="rId36" Type="http://schemas.openxmlformats.org/officeDocument/2006/relationships/ctrlProp" Target="../ctrlProps/ctrlProp47.xml"/><Relationship Id="rId10" Type="http://schemas.openxmlformats.org/officeDocument/2006/relationships/ctrlProp" Target="../ctrlProps/ctrlProp21.xml"/><Relationship Id="rId19" Type="http://schemas.openxmlformats.org/officeDocument/2006/relationships/ctrlProp" Target="../ctrlProps/ctrlProp30.xml"/><Relationship Id="rId31" Type="http://schemas.openxmlformats.org/officeDocument/2006/relationships/ctrlProp" Target="../ctrlProps/ctrlProp42.xml"/><Relationship Id="rId44" Type="http://schemas.openxmlformats.org/officeDocument/2006/relationships/ctrlProp" Target="../ctrlProps/ctrlProp55.xml"/><Relationship Id="rId4" Type="http://schemas.openxmlformats.org/officeDocument/2006/relationships/ctrlProp" Target="../ctrlProps/ctrlProp15.xml"/><Relationship Id="rId9" Type="http://schemas.openxmlformats.org/officeDocument/2006/relationships/ctrlProp" Target="../ctrlProps/ctrlProp20.xml"/><Relationship Id="rId14" Type="http://schemas.openxmlformats.org/officeDocument/2006/relationships/ctrlProp" Target="../ctrlProps/ctrlProp25.xml"/><Relationship Id="rId22" Type="http://schemas.openxmlformats.org/officeDocument/2006/relationships/ctrlProp" Target="../ctrlProps/ctrlProp33.xml"/><Relationship Id="rId27" Type="http://schemas.openxmlformats.org/officeDocument/2006/relationships/ctrlProp" Target="../ctrlProps/ctrlProp38.xml"/><Relationship Id="rId30" Type="http://schemas.openxmlformats.org/officeDocument/2006/relationships/ctrlProp" Target="../ctrlProps/ctrlProp41.xml"/><Relationship Id="rId35" Type="http://schemas.openxmlformats.org/officeDocument/2006/relationships/ctrlProp" Target="../ctrlProps/ctrlProp46.xml"/><Relationship Id="rId43" Type="http://schemas.openxmlformats.org/officeDocument/2006/relationships/ctrlProp" Target="../ctrlProps/ctrlProp54.xml"/></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8" Type="http://schemas.openxmlformats.org/officeDocument/2006/relationships/ctrlProp" Target="../ctrlProps/ctrlProp61.xml"/><Relationship Id="rId13" Type="http://schemas.openxmlformats.org/officeDocument/2006/relationships/ctrlProp" Target="../ctrlProps/ctrlProp66.xml"/><Relationship Id="rId3" Type="http://schemas.openxmlformats.org/officeDocument/2006/relationships/vmlDrawing" Target="../drawings/vmlDrawing3.vml"/><Relationship Id="rId7" Type="http://schemas.openxmlformats.org/officeDocument/2006/relationships/ctrlProp" Target="../ctrlProps/ctrlProp60.xml"/><Relationship Id="rId12" Type="http://schemas.openxmlformats.org/officeDocument/2006/relationships/ctrlProp" Target="../ctrlProps/ctrlProp65.xml"/><Relationship Id="rId17" Type="http://schemas.openxmlformats.org/officeDocument/2006/relationships/ctrlProp" Target="../ctrlProps/ctrlProp70.xml"/><Relationship Id="rId2" Type="http://schemas.openxmlformats.org/officeDocument/2006/relationships/drawing" Target="../drawings/drawing4.xml"/><Relationship Id="rId16" Type="http://schemas.openxmlformats.org/officeDocument/2006/relationships/ctrlProp" Target="../ctrlProps/ctrlProp69.xml"/><Relationship Id="rId1" Type="http://schemas.openxmlformats.org/officeDocument/2006/relationships/printerSettings" Target="../printerSettings/printerSettings14.bin"/><Relationship Id="rId6" Type="http://schemas.openxmlformats.org/officeDocument/2006/relationships/ctrlProp" Target="../ctrlProps/ctrlProp59.xml"/><Relationship Id="rId11" Type="http://schemas.openxmlformats.org/officeDocument/2006/relationships/ctrlProp" Target="../ctrlProps/ctrlProp64.xml"/><Relationship Id="rId5" Type="http://schemas.openxmlformats.org/officeDocument/2006/relationships/ctrlProp" Target="../ctrlProps/ctrlProp58.xml"/><Relationship Id="rId15" Type="http://schemas.openxmlformats.org/officeDocument/2006/relationships/ctrlProp" Target="../ctrlProps/ctrlProp68.xml"/><Relationship Id="rId10" Type="http://schemas.openxmlformats.org/officeDocument/2006/relationships/ctrlProp" Target="../ctrlProps/ctrlProp63.xml"/><Relationship Id="rId4" Type="http://schemas.openxmlformats.org/officeDocument/2006/relationships/ctrlProp" Target="../ctrlProps/ctrlProp57.xml"/><Relationship Id="rId9" Type="http://schemas.openxmlformats.org/officeDocument/2006/relationships/ctrlProp" Target="../ctrlProps/ctrlProp62.xml"/><Relationship Id="rId14" Type="http://schemas.openxmlformats.org/officeDocument/2006/relationships/ctrlProp" Target="../ctrlProps/ctrlProp67.xml"/></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8" Type="http://schemas.openxmlformats.org/officeDocument/2006/relationships/ctrlProp" Target="../ctrlProps/ctrlProp75.xml"/><Relationship Id="rId13" Type="http://schemas.openxmlformats.org/officeDocument/2006/relationships/ctrlProp" Target="../ctrlProps/ctrlProp80.xml"/><Relationship Id="rId3" Type="http://schemas.openxmlformats.org/officeDocument/2006/relationships/vmlDrawing" Target="../drawings/vmlDrawing4.vml"/><Relationship Id="rId7" Type="http://schemas.openxmlformats.org/officeDocument/2006/relationships/ctrlProp" Target="../ctrlProps/ctrlProp74.xml"/><Relationship Id="rId12" Type="http://schemas.openxmlformats.org/officeDocument/2006/relationships/ctrlProp" Target="../ctrlProps/ctrlProp79.xml"/><Relationship Id="rId17" Type="http://schemas.openxmlformats.org/officeDocument/2006/relationships/ctrlProp" Target="../ctrlProps/ctrlProp84.xml"/><Relationship Id="rId2" Type="http://schemas.openxmlformats.org/officeDocument/2006/relationships/drawing" Target="../drawings/drawing5.xml"/><Relationship Id="rId16" Type="http://schemas.openxmlformats.org/officeDocument/2006/relationships/ctrlProp" Target="../ctrlProps/ctrlProp83.xml"/><Relationship Id="rId1" Type="http://schemas.openxmlformats.org/officeDocument/2006/relationships/printerSettings" Target="../printerSettings/printerSettings18.bin"/><Relationship Id="rId6" Type="http://schemas.openxmlformats.org/officeDocument/2006/relationships/ctrlProp" Target="../ctrlProps/ctrlProp73.xml"/><Relationship Id="rId11" Type="http://schemas.openxmlformats.org/officeDocument/2006/relationships/ctrlProp" Target="../ctrlProps/ctrlProp78.xml"/><Relationship Id="rId5" Type="http://schemas.openxmlformats.org/officeDocument/2006/relationships/ctrlProp" Target="../ctrlProps/ctrlProp72.xml"/><Relationship Id="rId15" Type="http://schemas.openxmlformats.org/officeDocument/2006/relationships/ctrlProp" Target="../ctrlProps/ctrlProp82.xml"/><Relationship Id="rId10" Type="http://schemas.openxmlformats.org/officeDocument/2006/relationships/ctrlProp" Target="../ctrlProps/ctrlProp77.xml"/><Relationship Id="rId4" Type="http://schemas.openxmlformats.org/officeDocument/2006/relationships/ctrlProp" Target="../ctrlProps/ctrlProp71.xml"/><Relationship Id="rId9" Type="http://schemas.openxmlformats.org/officeDocument/2006/relationships/ctrlProp" Target="../ctrlProps/ctrlProp76.xml"/><Relationship Id="rId14" Type="http://schemas.openxmlformats.org/officeDocument/2006/relationships/ctrlProp" Target="../ctrlProps/ctrlProp81.xml"/></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6.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31"/>
  <sheetViews>
    <sheetView showGridLines="0" tabSelected="1" zoomScale="80" zoomScaleNormal="80" zoomScaleSheetLayoutView="100" zoomScalePageLayoutView="70" workbookViewId="0">
      <selection activeCell="D6" sqref="D6"/>
    </sheetView>
  </sheetViews>
  <sheetFormatPr defaultRowHeight="15" x14ac:dyDescent="0.25"/>
  <cols>
    <col min="1" max="1" width="86.140625" style="76" customWidth="1"/>
  </cols>
  <sheetData>
    <row r="1" spans="1:1" x14ac:dyDescent="0.25">
      <c r="A1" s="75"/>
    </row>
    <row r="2" spans="1:1" ht="72" x14ac:dyDescent="0.25">
      <c r="A2" s="4" t="s">
        <v>124</v>
      </c>
    </row>
    <row r="3" spans="1:1" ht="18.75" x14ac:dyDescent="0.25">
      <c r="A3" s="5"/>
    </row>
    <row r="4" spans="1:1" ht="18.75" x14ac:dyDescent="0.25">
      <c r="A4" s="9" t="s">
        <v>10</v>
      </c>
    </row>
    <row r="5" spans="1:1" ht="26.25" x14ac:dyDescent="0.25">
      <c r="A5" s="92" t="s">
        <v>11</v>
      </c>
    </row>
    <row r="6" spans="1:1" ht="26.25" x14ac:dyDescent="0.25">
      <c r="A6" s="92" t="s">
        <v>12</v>
      </c>
    </row>
    <row r="7" spans="1:1" ht="25.5" x14ac:dyDescent="0.25">
      <c r="A7" s="93" t="s">
        <v>135</v>
      </c>
    </row>
    <row r="8" spans="1:1" x14ac:dyDescent="0.25">
      <c r="A8" s="94" t="s">
        <v>136</v>
      </c>
    </row>
    <row r="9" spans="1:1" x14ac:dyDescent="0.25">
      <c r="A9" s="6"/>
    </row>
    <row r="10" spans="1:1" x14ac:dyDescent="0.25">
      <c r="A10" s="6"/>
    </row>
    <row r="11" spans="1:1" x14ac:dyDescent="0.25">
      <c r="A11" s="10" t="s">
        <v>13</v>
      </c>
    </row>
    <row r="12" spans="1:1" x14ac:dyDescent="0.25">
      <c r="A12" s="95" t="s">
        <v>14</v>
      </c>
    </row>
    <row r="13" spans="1:1" s="37" customFormat="1" x14ac:dyDescent="0.25">
      <c r="A13" s="95" t="s">
        <v>218</v>
      </c>
    </row>
    <row r="14" spans="1:1" s="37" customFormat="1" x14ac:dyDescent="0.25">
      <c r="A14" s="95" t="s">
        <v>219</v>
      </c>
    </row>
    <row r="15" spans="1:1" x14ac:dyDescent="0.25">
      <c r="A15" s="95" t="s">
        <v>15</v>
      </c>
    </row>
    <row r="16" spans="1:1" x14ac:dyDescent="0.25">
      <c r="A16" s="95" t="s">
        <v>16</v>
      </c>
    </row>
    <row r="17" spans="1:1" x14ac:dyDescent="0.25">
      <c r="A17" s="95" t="s">
        <v>220</v>
      </c>
    </row>
    <row r="18" spans="1:1" x14ac:dyDescent="0.25">
      <c r="A18" s="6"/>
    </row>
    <row r="19" spans="1:1" x14ac:dyDescent="0.25">
      <c r="A19" s="6" t="s">
        <v>17</v>
      </c>
    </row>
    <row r="20" spans="1:1" x14ac:dyDescent="0.25">
      <c r="A20" s="95" t="s">
        <v>18</v>
      </c>
    </row>
    <row r="21" spans="1:1" x14ac:dyDescent="0.25">
      <c r="A21" s="95" t="s">
        <v>15</v>
      </c>
    </row>
    <row r="22" spans="1:1" x14ac:dyDescent="0.25">
      <c r="A22" s="95" t="s">
        <v>16</v>
      </c>
    </row>
    <row r="23" spans="1:1" x14ac:dyDescent="0.25">
      <c r="A23" s="95" t="s">
        <v>220</v>
      </c>
    </row>
    <row r="25" spans="1:1" x14ac:dyDescent="0.25">
      <c r="A25" s="7"/>
    </row>
    <row r="27" spans="1:1" x14ac:dyDescent="0.25">
      <c r="A27" s="7"/>
    </row>
    <row r="28" spans="1:1" x14ac:dyDescent="0.25">
      <c r="A28" s="95" t="s">
        <v>303</v>
      </c>
    </row>
    <row r="29" spans="1:1" x14ac:dyDescent="0.25">
      <c r="A29" s="11" t="s">
        <v>19</v>
      </c>
    </row>
    <row r="31" spans="1:1" x14ac:dyDescent="0.25">
      <c r="A31" s="76" t="s">
        <v>326</v>
      </c>
    </row>
  </sheetData>
  <sheetProtection formatCells="0" formatColumns="0" formatRows="0" selectLockedCells="1"/>
  <pageMargins left="1" right="0.75" top="7.0370370370370375E-2" bottom="1" header="0.3" footer="0.3"/>
  <pageSetup scale="95"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5" tint="0.59999389629810485"/>
    <pageSetUpPr fitToPage="1"/>
  </sheetPr>
  <dimension ref="A1:P24"/>
  <sheetViews>
    <sheetView showGridLines="0" showWhiteSpace="0" topLeftCell="A16" zoomScale="80" zoomScaleNormal="80" zoomScaleSheetLayoutView="100" zoomScalePageLayoutView="70" workbookViewId="0">
      <selection activeCell="C5" sqref="C5:D7"/>
    </sheetView>
  </sheetViews>
  <sheetFormatPr defaultColWidth="8.85546875" defaultRowHeight="15" x14ac:dyDescent="0.25"/>
  <cols>
    <col min="1" max="1" width="18.28515625" style="37" customWidth="1"/>
    <col min="2" max="2" width="13.28515625" style="37" customWidth="1"/>
    <col min="3" max="3" width="18.28515625" style="37" customWidth="1"/>
    <col min="4" max="4" width="2.42578125" style="37" customWidth="1"/>
    <col min="5" max="5" width="9" style="37" customWidth="1"/>
    <col min="6" max="6" width="13.5703125" style="37" customWidth="1"/>
    <col min="7" max="7" width="25.140625" style="37" customWidth="1"/>
    <col min="8" max="8" width="35.85546875" style="37" customWidth="1"/>
    <col min="9" max="11" width="15.140625" style="37" customWidth="1"/>
    <col min="12" max="16384" width="8.85546875" style="37"/>
  </cols>
  <sheetData>
    <row r="1" spans="1:16" ht="30" customHeight="1" x14ac:dyDescent="0.25">
      <c r="A1" s="363" t="s">
        <v>104</v>
      </c>
      <c r="B1" s="364"/>
      <c r="C1" s="364"/>
      <c r="D1" s="364"/>
      <c r="E1" s="364"/>
      <c r="F1" s="364"/>
      <c r="G1" s="364"/>
      <c r="H1" s="365"/>
    </row>
    <row r="2" spans="1:16" ht="30" customHeight="1" thickBot="1" x14ac:dyDescent="0.3">
      <c r="A2" s="406" t="s">
        <v>160</v>
      </c>
      <c r="B2" s="407"/>
      <c r="C2" s="407"/>
      <c r="D2" s="407"/>
      <c r="E2" s="407"/>
      <c r="F2" s="407"/>
      <c r="G2" s="407"/>
      <c r="H2" s="408"/>
    </row>
    <row r="3" spans="1:16" ht="30" customHeight="1" thickTop="1" thickBot="1" x14ac:dyDescent="0.3">
      <c r="A3" s="406" t="s">
        <v>8</v>
      </c>
      <c r="B3" s="407"/>
      <c r="C3" s="407"/>
      <c r="D3" s="407"/>
      <c r="E3" s="407"/>
      <c r="F3" s="407"/>
      <c r="G3" s="407"/>
      <c r="H3" s="408"/>
    </row>
    <row r="4" spans="1:16" ht="36.6" customHeight="1" thickTop="1" x14ac:dyDescent="0.25">
      <c r="A4" s="409" t="s">
        <v>255</v>
      </c>
      <c r="B4" s="410"/>
      <c r="C4" s="416" t="s">
        <v>191</v>
      </c>
      <c r="D4" s="416"/>
      <c r="E4" s="414" t="s">
        <v>105</v>
      </c>
      <c r="F4" s="414"/>
      <c r="G4" s="228" t="s">
        <v>161</v>
      </c>
      <c r="H4" s="229" t="s">
        <v>192</v>
      </c>
      <c r="I4" s="197"/>
      <c r="J4" s="197"/>
      <c r="K4" s="197"/>
      <c r="L4" s="198"/>
      <c r="M4" s="198"/>
    </row>
    <row r="5" spans="1:16" ht="15" customHeight="1" x14ac:dyDescent="0.25">
      <c r="A5" s="411"/>
      <c r="B5" s="412"/>
      <c r="C5" s="413"/>
      <c r="D5" s="413"/>
      <c r="E5" s="415"/>
      <c r="F5" s="415"/>
      <c r="G5" s="417"/>
      <c r="H5" s="420">
        <f>IF(G5&gt;0,IF(G5&gt;1000, 1.1, IF(G5&gt;500,1, 0.9)),0)</f>
        <v>0</v>
      </c>
      <c r="I5" s="199"/>
      <c r="J5" s="197"/>
      <c r="K5" s="197"/>
      <c r="L5" s="198"/>
      <c r="M5" s="198"/>
    </row>
    <row r="6" spans="1:16" ht="17.45" customHeight="1" x14ac:dyDescent="0.25">
      <c r="A6" s="411"/>
      <c r="B6" s="412"/>
      <c r="C6" s="413"/>
      <c r="D6" s="413"/>
      <c r="E6" s="415"/>
      <c r="F6" s="415"/>
      <c r="G6" s="418"/>
      <c r="H6" s="421"/>
      <c r="I6" s="199"/>
      <c r="J6" s="198"/>
      <c r="K6" s="198"/>
      <c r="L6" s="198"/>
      <c r="M6" s="198"/>
    </row>
    <row r="7" spans="1:16" ht="30" customHeight="1" x14ac:dyDescent="0.25">
      <c r="A7" s="411"/>
      <c r="B7" s="412"/>
      <c r="C7" s="413"/>
      <c r="D7" s="413"/>
      <c r="E7" s="415"/>
      <c r="F7" s="415"/>
      <c r="G7" s="419"/>
      <c r="H7" s="422"/>
      <c r="I7" s="198"/>
      <c r="J7" s="198"/>
      <c r="K7" s="198"/>
      <c r="L7" s="198"/>
      <c r="M7" s="198"/>
    </row>
    <row r="8" spans="1:16" ht="18" x14ac:dyDescent="0.25">
      <c r="A8" s="423" t="s">
        <v>193</v>
      </c>
      <c r="B8" s="424"/>
      <c r="C8" s="424"/>
      <c r="D8" s="424"/>
      <c r="E8" s="442"/>
      <c r="F8" s="443"/>
      <c r="G8" s="443"/>
      <c r="H8" s="444"/>
      <c r="I8" s="198"/>
      <c r="J8" s="198"/>
      <c r="K8" s="198"/>
      <c r="L8" s="198"/>
      <c r="M8" s="198"/>
    </row>
    <row r="9" spans="1:16" ht="44.25" customHeight="1" x14ac:dyDescent="0.25">
      <c r="A9" s="425" t="s">
        <v>64</v>
      </c>
      <c r="B9" s="426"/>
      <c r="C9" s="426"/>
      <c r="D9" s="426"/>
      <c r="E9" s="445"/>
      <c r="F9" s="446"/>
      <c r="G9" s="446"/>
      <c r="H9" s="447"/>
      <c r="I9" s="198"/>
      <c r="J9" s="198"/>
      <c r="K9" s="200"/>
      <c r="L9" s="198"/>
      <c r="M9" s="198"/>
    </row>
    <row r="10" spans="1:16" ht="18" x14ac:dyDescent="0.25">
      <c r="A10" s="427" t="s">
        <v>194</v>
      </c>
      <c r="B10" s="428"/>
      <c r="C10" s="428"/>
      <c r="D10" s="428"/>
      <c r="E10" s="442"/>
      <c r="F10" s="443"/>
      <c r="G10" s="443"/>
      <c r="H10" s="444"/>
      <c r="P10" s="226"/>
    </row>
    <row r="11" spans="1:16" ht="18.600000000000001" customHeight="1" x14ac:dyDescent="0.25">
      <c r="A11" s="451" t="s">
        <v>82</v>
      </c>
      <c r="B11" s="452"/>
      <c r="C11" s="452"/>
      <c r="D11" s="452"/>
      <c r="E11" s="448"/>
      <c r="F11" s="449"/>
      <c r="G11" s="449"/>
      <c r="H11" s="450"/>
    </row>
    <row r="12" spans="1:16" ht="23.45" customHeight="1" x14ac:dyDescent="0.25">
      <c r="A12" s="440" t="s">
        <v>267</v>
      </c>
      <c r="B12" s="441"/>
      <c r="C12" s="441"/>
      <c r="D12" s="441"/>
      <c r="E12" s="445"/>
      <c r="F12" s="446"/>
      <c r="G12" s="446"/>
      <c r="H12" s="447"/>
    </row>
    <row r="13" spans="1:16" ht="47.45" customHeight="1" x14ac:dyDescent="0.25">
      <c r="A13" s="438" t="s">
        <v>248</v>
      </c>
      <c r="B13" s="439"/>
      <c r="C13" s="439"/>
      <c r="D13" s="439"/>
      <c r="E13" s="439"/>
      <c r="F13" s="439"/>
      <c r="G13" s="439"/>
      <c r="H13" s="227"/>
    </row>
    <row r="14" spans="1:16" ht="35.450000000000003" customHeight="1" x14ac:dyDescent="0.25">
      <c r="A14" s="429" t="s">
        <v>249</v>
      </c>
      <c r="B14" s="430"/>
      <c r="C14" s="430"/>
      <c r="D14" s="430"/>
      <c r="E14" s="430"/>
      <c r="F14" s="430"/>
      <c r="G14" s="430"/>
      <c r="H14" s="431"/>
    </row>
    <row r="15" spans="1:16" ht="14.45" customHeight="1" x14ac:dyDescent="0.25">
      <c r="A15" s="432" t="s">
        <v>223</v>
      </c>
      <c r="B15" s="433"/>
      <c r="C15" s="433"/>
      <c r="D15" s="433"/>
      <c r="E15" s="433"/>
      <c r="F15" s="433"/>
      <c r="G15" s="433"/>
      <c r="H15" s="434"/>
    </row>
    <row r="16" spans="1:16" ht="14.45" customHeight="1" x14ac:dyDescent="0.25">
      <c r="A16" s="432"/>
      <c r="B16" s="433"/>
      <c r="C16" s="433"/>
      <c r="D16" s="433"/>
      <c r="E16" s="433"/>
      <c r="F16" s="433"/>
      <c r="G16" s="433"/>
      <c r="H16" s="434"/>
    </row>
    <row r="17" spans="1:8" ht="14.45" customHeight="1" x14ac:dyDescent="0.25">
      <c r="A17" s="432"/>
      <c r="B17" s="433"/>
      <c r="C17" s="433"/>
      <c r="D17" s="433"/>
      <c r="E17" s="433"/>
      <c r="F17" s="433"/>
      <c r="G17" s="433"/>
      <c r="H17" s="434"/>
    </row>
    <row r="18" spans="1:8" ht="14.45" customHeight="1" x14ac:dyDescent="0.25">
      <c r="A18" s="432"/>
      <c r="B18" s="433"/>
      <c r="C18" s="433"/>
      <c r="D18" s="433"/>
      <c r="E18" s="433"/>
      <c r="F18" s="433"/>
      <c r="G18" s="433"/>
      <c r="H18" s="434"/>
    </row>
    <row r="19" spans="1:8" ht="14.45" customHeight="1" x14ac:dyDescent="0.25">
      <c r="A19" s="432"/>
      <c r="B19" s="433"/>
      <c r="C19" s="433"/>
      <c r="D19" s="433"/>
      <c r="E19" s="433"/>
      <c r="F19" s="433"/>
      <c r="G19" s="433"/>
      <c r="H19" s="434"/>
    </row>
    <row r="20" spans="1:8" ht="14.45" customHeight="1" x14ac:dyDescent="0.25">
      <c r="A20" s="432"/>
      <c r="B20" s="433"/>
      <c r="C20" s="433"/>
      <c r="D20" s="433"/>
      <c r="E20" s="433"/>
      <c r="F20" s="433"/>
      <c r="G20" s="433"/>
      <c r="H20" s="434"/>
    </row>
    <row r="21" spans="1:8" ht="14.45" customHeight="1" x14ac:dyDescent="0.25">
      <c r="A21" s="432"/>
      <c r="B21" s="433"/>
      <c r="C21" s="433"/>
      <c r="D21" s="433"/>
      <c r="E21" s="433"/>
      <c r="F21" s="433"/>
      <c r="G21" s="433"/>
      <c r="H21" s="434"/>
    </row>
    <row r="22" spans="1:8" ht="14.45" customHeight="1" x14ac:dyDescent="0.25">
      <c r="A22" s="432"/>
      <c r="B22" s="433"/>
      <c r="C22" s="433"/>
      <c r="D22" s="433"/>
      <c r="E22" s="433"/>
      <c r="F22" s="433"/>
      <c r="G22" s="433"/>
      <c r="H22" s="434"/>
    </row>
    <row r="23" spans="1:8" ht="14.45" customHeight="1" x14ac:dyDescent="0.25">
      <c r="A23" s="432"/>
      <c r="B23" s="433"/>
      <c r="C23" s="433"/>
      <c r="D23" s="433"/>
      <c r="E23" s="433"/>
      <c r="F23" s="433"/>
      <c r="G23" s="433"/>
      <c r="H23" s="434"/>
    </row>
    <row r="24" spans="1:8" ht="389.45" customHeight="1" thickBot="1" x14ac:dyDescent="0.3">
      <c r="A24" s="435"/>
      <c r="B24" s="436"/>
      <c r="C24" s="436"/>
      <c r="D24" s="436"/>
      <c r="E24" s="436"/>
      <c r="F24" s="436"/>
      <c r="G24" s="436"/>
      <c r="H24" s="437"/>
    </row>
  </sheetData>
  <sheetProtection algorithmName="SHA-512" hashValue="vw9dnElRT6EHmg0XUd0W4N8HXw6itWNURM9uemeEmweqWi04pHoL9C/HKdhhl85B9YSHDOb5/834O1Wj5j930A==" saltValue="/I4DhrM7cluqm0qRSz+rjg==" spinCount="100000" sheet="1" objects="1" scenarios="1" formatCells="0" formatColumns="0" formatRows="0" selectLockedCells="1"/>
  <mergeCells count="20">
    <mergeCell ref="A8:D8"/>
    <mergeCell ref="A9:D9"/>
    <mergeCell ref="A10:D10"/>
    <mergeCell ref="A14:H14"/>
    <mergeCell ref="A15:H24"/>
    <mergeCell ref="A13:G13"/>
    <mergeCell ref="A12:D12"/>
    <mergeCell ref="E8:H9"/>
    <mergeCell ref="E10:H12"/>
    <mergeCell ref="A11:D11"/>
    <mergeCell ref="A1:H1"/>
    <mergeCell ref="A2:H2"/>
    <mergeCell ref="A4:B7"/>
    <mergeCell ref="A3:H3"/>
    <mergeCell ref="C5:D7"/>
    <mergeCell ref="E4:F4"/>
    <mergeCell ref="E5:F7"/>
    <mergeCell ref="C4:D4"/>
    <mergeCell ref="G5:G7"/>
    <mergeCell ref="H5:H7"/>
  </mergeCells>
  <hyperlinks>
    <hyperlink ref="A12" r:id="rId1" location="impaired"/>
  </hyperlinks>
  <pageMargins left="0.7" right="0.7" top="0.75" bottom="0.75" header="0.3" footer="0.3"/>
  <pageSetup scale="66"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theme="5" tint="0.59999389629810485"/>
  </sheetPr>
  <dimension ref="A1:C32"/>
  <sheetViews>
    <sheetView showGridLines="0" topLeftCell="A4" zoomScale="80" zoomScaleNormal="80" zoomScaleSheetLayoutView="50" zoomScalePageLayoutView="70" workbookViewId="0">
      <selection activeCell="B4" sqref="B4"/>
    </sheetView>
  </sheetViews>
  <sheetFormatPr defaultColWidth="8.85546875" defaultRowHeight="15" x14ac:dyDescent="0.25"/>
  <cols>
    <col min="1" max="1" width="82.7109375" style="133" customWidth="1"/>
    <col min="2" max="2" width="7.28515625" style="133" customWidth="1"/>
    <col min="3" max="3" width="45.7109375" style="133" customWidth="1"/>
    <col min="4" max="16384" width="8.85546875" style="133"/>
  </cols>
  <sheetData>
    <row r="1" spans="1:3" ht="49.9" customHeight="1" thickBot="1" x14ac:dyDescent="0.3">
      <c r="A1" s="453" t="s">
        <v>256</v>
      </c>
      <c r="B1" s="454"/>
      <c r="C1" s="455"/>
    </row>
    <row r="2" spans="1:3" ht="46.9" customHeight="1" thickTop="1" x14ac:dyDescent="0.25">
      <c r="A2" s="222"/>
      <c r="B2" s="462" t="s">
        <v>139</v>
      </c>
      <c r="C2" s="463"/>
    </row>
    <row r="3" spans="1:3" ht="46.15" customHeight="1" x14ac:dyDescent="0.25">
      <c r="A3" s="142"/>
      <c r="B3" s="134" t="s">
        <v>117</v>
      </c>
      <c r="C3" s="135" t="s">
        <v>158</v>
      </c>
    </row>
    <row r="4" spans="1:3" ht="75" customHeight="1" x14ac:dyDescent="0.25">
      <c r="A4" s="136" t="s">
        <v>307</v>
      </c>
      <c r="B4" s="111"/>
      <c r="C4" s="112"/>
    </row>
    <row r="5" spans="1:3" ht="75" customHeight="1" x14ac:dyDescent="0.25">
      <c r="A5" s="136" t="s">
        <v>36</v>
      </c>
      <c r="B5" s="111"/>
      <c r="C5" s="112"/>
    </row>
    <row r="6" spans="1:3" ht="75" customHeight="1" x14ac:dyDescent="0.25">
      <c r="A6" s="136" t="s">
        <v>37</v>
      </c>
      <c r="B6" s="111"/>
      <c r="C6" s="112"/>
    </row>
    <row r="7" spans="1:3" ht="75" customHeight="1" x14ac:dyDescent="0.25">
      <c r="A7" s="136" t="s">
        <v>38</v>
      </c>
      <c r="B7" s="111"/>
      <c r="C7" s="112"/>
    </row>
    <row r="8" spans="1:3" ht="75" customHeight="1" x14ac:dyDescent="0.25">
      <c r="A8" s="136" t="s">
        <v>330</v>
      </c>
      <c r="B8" s="111"/>
      <c r="C8" s="112"/>
    </row>
    <row r="9" spans="1:3" ht="75" customHeight="1" x14ac:dyDescent="0.25">
      <c r="A9" s="136" t="s">
        <v>39</v>
      </c>
      <c r="B9" s="111"/>
      <c r="C9" s="112"/>
    </row>
    <row r="10" spans="1:3" ht="75" customHeight="1" x14ac:dyDescent="0.25">
      <c r="A10" s="136" t="s">
        <v>40</v>
      </c>
      <c r="B10" s="111"/>
      <c r="C10" s="112"/>
    </row>
    <row r="11" spans="1:3" ht="75" customHeight="1" x14ac:dyDescent="0.25">
      <c r="A11" s="136" t="s">
        <v>41</v>
      </c>
      <c r="B11" s="111"/>
      <c r="C11" s="112"/>
    </row>
    <row r="12" spans="1:3" ht="75" customHeight="1" x14ac:dyDescent="0.25">
      <c r="A12" s="193" t="s">
        <v>42</v>
      </c>
      <c r="B12" s="111"/>
      <c r="C12" s="112"/>
    </row>
    <row r="13" spans="1:3" ht="75" customHeight="1" thickBot="1" x14ac:dyDescent="0.3">
      <c r="A13" s="194" t="s">
        <v>43</v>
      </c>
      <c r="B13" s="216"/>
      <c r="C13" s="217"/>
    </row>
    <row r="14" spans="1:3" ht="49.9" customHeight="1" x14ac:dyDescent="0.25">
      <c r="A14" s="459" t="s">
        <v>141</v>
      </c>
      <c r="B14" s="460"/>
      <c r="C14" s="461"/>
    </row>
    <row r="15" spans="1:3" ht="15.75" x14ac:dyDescent="0.25">
      <c r="A15" s="456" t="s">
        <v>142</v>
      </c>
      <c r="B15" s="457"/>
      <c r="C15" s="458"/>
    </row>
    <row r="16" spans="1:3" ht="15.75" x14ac:dyDescent="0.25">
      <c r="A16" s="374" t="s">
        <v>148</v>
      </c>
      <c r="B16" s="375"/>
      <c r="C16" s="376"/>
    </row>
    <row r="17" spans="1:3" ht="15.75" x14ac:dyDescent="0.25">
      <c r="A17" s="374" t="s">
        <v>149</v>
      </c>
      <c r="B17" s="375"/>
      <c r="C17" s="376"/>
    </row>
    <row r="18" spans="1:3" ht="15.6" customHeight="1" x14ac:dyDescent="0.25">
      <c r="A18" s="374" t="s">
        <v>144</v>
      </c>
      <c r="B18" s="375"/>
      <c r="C18" s="376"/>
    </row>
    <row r="19" spans="1:3" ht="15.6" customHeight="1" x14ac:dyDescent="0.25">
      <c r="A19" s="327" t="s">
        <v>328</v>
      </c>
      <c r="B19" s="328"/>
      <c r="C19" s="329"/>
    </row>
    <row r="20" spans="1:3" ht="15.75" x14ac:dyDescent="0.25">
      <c r="A20" s="374" t="s">
        <v>329</v>
      </c>
      <c r="B20" s="375"/>
      <c r="C20" s="376"/>
    </row>
    <row r="21" spans="1:3" ht="15.6" customHeight="1" x14ac:dyDescent="0.25">
      <c r="A21" s="374" t="s">
        <v>145</v>
      </c>
      <c r="B21" s="375"/>
      <c r="C21" s="376"/>
    </row>
    <row r="22" spans="1:3" ht="15.75" x14ac:dyDescent="0.25">
      <c r="A22" s="374" t="s">
        <v>162</v>
      </c>
      <c r="B22" s="375"/>
      <c r="C22" s="376"/>
    </row>
    <row r="23" spans="1:3" ht="15.75" x14ac:dyDescent="0.25">
      <c r="A23" s="374" t="s">
        <v>150</v>
      </c>
      <c r="B23" s="375"/>
      <c r="C23" s="376"/>
    </row>
    <row r="24" spans="1:3" ht="15.6" customHeight="1" x14ac:dyDescent="0.25">
      <c r="A24" s="374" t="s">
        <v>151</v>
      </c>
      <c r="B24" s="375"/>
      <c r="C24" s="376"/>
    </row>
    <row r="25" spans="1:3" ht="15.6" customHeight="1" x14ac:dyDescent="0.25">
      <c r="A25" s="374" t="s">
        <v>152</v>
      </c>
      <c r="B25" s="375"/>
      <c r="C25" s="376"/>
    </row>
    <row r="26" spans="1:3" ht="15.6" customHeight="1" x14ac:dyDescent="0.25">
      <c r="A26" s="374" t="s">
        <v>153</v>
      </c>
      <c r="B26" s="375"/>
      <c r="C26" s="376"/>
    </row>
    <row r="27" spans="1:3" ht="15.75" x14ac:dyDescent="0.25">
      <c r="A27" s="374" t="s">
        <v>154</v>
      </c>
      <c r="B27" s="375"/>
      <c r="C27" s="376"/>
    </row>
    <row r="28" spans="1:3" ht="15.75" x14ac:dyDescent="0.25">
      <c r="A28" s="374" t="s">
        <v>155</v>
      </c>
      <c r="B28" s="375"/>
      <c r="C28" s="376"/>
    </row>
    <row r="29" spans="1:3" ht="15.75" x14ac:dyDescent="0.25">
      <c r="A29" s="374" t="s">
        <v>156</v>
      </c>
      <c r="B29" s="375"/>
      <c r="C29" s="376"/>
    </row>
    <row r="30" spans="1:3" ht="16.5" thickBot="1" x14ac:dyDescent="0.3">
      <c r="A30" s="360" t="s">
        <v>157</v>
      </c>
      <c r="B30" s="361"/>
      <c r="C30" s="362"/>
    </row>
    <row r="31" spans="1:3" ht="12" customHeight="1" x14ac:dyDescent="0.25"/>
    <row r="32" spans="1:3" ht="12" customHeight="1" x14ac:dyDescent="0.25"/>
  </sheetData>
  <sheetProtection algorithmName="SHA-512" hashValue="Y9yUN7byVzIETemM4uDEDMlhwSJtKWZd/PnC+QRcpB1QgGymVh9JD6UGlbhtkYs1inkSfTLjIZhINlGJswtesw==" saltValue="AZL+N/HTCn4ufGNCnuMD5Q==" spinCount="100000" sheet="1" objects="1" scenarios="1" formatCells="0" formatColumns="0" formatRows="0" selectLockedCells="1"/>
  <mergeCells count="18">
    <mergeCell ref="A26:C26"/>
    <mergeCell ref="A27:C27"/>
    <mergeCell ref="A28:C28"/>
    <mergeCell ref="A29:C29"/>
    <mergeCell ref="A30:C30"/>
    <mergeCell ref="A21:C21"/>
    <mergeCell ref="A22:C22"/>
    <mergeCell ref="A23:C23"/>
    <mergeCell ref="A24:C24"/>
    <mergeCell ref="A25:C25"/>
    <mergeCell ref="A1:C1"/>
    <mergeCell ref="A17:C17"/>
    <mergeCell ref="A18:C18"/>
    <mergeCell ref="A20:C20"/>
    <mergeCell ref="A15:C15"/>
    <mergeCell ref="A16:C16"/>
    <mergeCell ref="A14:C14"/>
    <mergeCell ref="B2:C2"/>
  </mergeCells>
  <printOptions horizontalCentered="1" verticalCentered="1"/>
  <pageMargins left="0.7" right="0.7" top="0.7" bottom="0.7" header="0.3" footer="0.3"/>
  <pageSetup scale="58" orientation="portrait" r:id="rId1"/>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theme="5" tint="0.59999389629810485"/>
  </sheetPr>
  <dimension ref="A1:H24"/>
  <sheetViews>
    <sheetView showGridLines="0" zoomScale="80" zoomScaleNormal="80" zoomScaleSheetLayoutView="70" workbookViewId="0">
      <selection activeCell="D5" sqref="D5"/>
    </sheetView>
  </sheetViews>
  <sheetFormatPr defaultColWidth="8.85546875" defaultRowHeight="15" x14ac:dyDescent="0.25"/>
  <cols>
    <col min="1" max="1" width="39.85546875" style="133" customWidth="1"/>
    <col min="2" max="2" width="9.140625" style="133" customWidth="1"/>
    <col min="3" max="3" width="13.28515625" style="133" customWidth="1"/>
    <col min="4" max="4" width="61.5703125" style="133" customWidth="1"/>
    <col min="5" max="16384" width="8.85546875" style="133"/>
  </cols>
  <sheetData>
    <row r="1" spans="1:8" ht="15.75" thickBot="1" x14ac:dyDescent="0.3">
      <c r="A1" s="397"/>
      <c r="B1" s="397"/>
      <c r="C1" s="397"/>
      <c r="D1" s="397"/>
    </row>
    <row r="2" spans="1:8" ht="21.75" thickBot="1" x14ac:dyDescent="0.3">
      <c r="A2" s="398" t="s">
        <v>257</v>
      </c>
      <c r="B2" s="399"/>
      <c r="C2" s="399"/>
      <c r="D2" s="400"/>
    </row>
    <row r="3" spans="1:8" ht="64.150000000000006" customHeight="1" thickTop="1" x14ac:dyDescent="0.25">
      <c r="A3" s="401" t="s">
        <v>44</v>
      </c>
      <c r="B3" s="403" t="s">
        <v>3</v>
      </c>
      <c r="C3" s="403"/>
      <c r="D3" s="404" t="s">
        <v>163</v>
      </c>
      <c r="H3" s="143"/>
    </row>
    <row r="4" spans="1:8" ht="32.25" thickBot="1" x14ac:dyDescent="0.3">
      <c r="A4" s="402"/>
      <c r="B4" s="144" t="s">
        <v>45</v>
      </c>
      <c r="C4" s="144" t="s">
        <v>4</v>
      </c>
      <c r="D4" s="405"/>
    </row>
    <row r="5" spans="1:8" ht="35.450000000000003" customHeight="1" x14ac:dyDescent="0.25">
      <c r="A5" s="145" t="s">
        <v>56</v>
      </c>
      <c r="B5" s="151"/>
      <c r="C5" s="152"/>
      <c r="D5" s="148"/>
    </row>
    <row r="6" spans="1:8" ht="35.450000000000003" customHeight="1" x14ac:dyDescent="0.25">
      <c r="A6" s="141" t="s">
        <v>58</v>
      </c>
      <c r="B6" s="153"/>
      <c r="C6" s="153"/>
      <c r="D6" s="149"/>
    </row>
    <row r="7" spans="1:8" ht="35.450000000000003" customHeight="1" x14ac:dyDescent="0.25">
      <c r="A7" s="141" t="s">
        <v>46</v>
      </c>
      <c r="B7" s="153"/>
      <c r="C7" s="153"/>
      <c r="D7" s="149"/>
    </row>
    <row r="8" spans="1:8" ht="35.450000000000003" customHeight="1" x14ac:dyDescent="0.25">
      <c r="A8" s="141" t="s">
        <v>55</v>
      </c>
      <c r="B8" s="153"/>
      <c r="C8" s="153"/>
      <c r="D8" s="149"/>
    </row>
    <row r="9" spans="1:8" ht="35.450000000000003" customHeight="1" x14ac:dyDescent="0.25">
      <c r="A9" s="141" t="s">
        <v>54</v>
      </c>
      <c r="B9" s="153"/>
      <c r="C9" s="153"/>
      <c r="D9" s="149"/>
    </row>
    <row r="10" spans="1:8" ht="35.450000000000003" customHeight="1" x14ac:dyDescent="0.25">
      <c r="A10" s="141" t="s">
        <v>47</v>
      </c>
      <c r="B10" s="153"/>
      <c r="C10" s="153"/>
      <c r="D10" s="149"/>
    </row>
    <row r="11" spans="1:8" ht="35.450000000000003" customHeight="1" x14ac:dyDescent="0.25">
      <c r="A11" s="141" t="s">
        <v>57</v>
      </c>
      <c r="B11" s="153"/>
      <c r="C11" s="153"/>
      <c r="D11" s="149"/>
    </row>
    <row r="12" spans="1:8" ht="35.450000000000003" customHeight="1" x14ac:dyDescent="0.25">
      <c r="A12" s="141" t="s">
        <v>49</v>
      </c>
      <c r="B12" s="153"/>
      <c r="C12" s="153"/>
      <c r="D12" s="149"/>
    </row>
    <row r="13" spans="1:8" ht="35.450000000000003" customHeight="1" x14ac:dyDescent="0.25">
      <c r="A13" s="141" t="s">
        <v>59</v>
      </c>
      <c r="B13" s="153"/>
      <c r="C13" s="153"/>
      <c r="D13" s="149"/>
    </row>
    <row r="14" spans="1:8" ht="35.450000000000003" customHeight="1" x14ac:dyDescent="0.25">
      <c r="A14" s="141" t="s">
        <v>50</v>
      </c>
      <c r="B14" s="153"/>
      <c r="C14" s="153"/>
      <c r="D14" s="149"/>
    </row>
    <row r="15" spans="1:8" ht="35.450000000000003" customHeight="1" x14ac:dyDescent="0.25">
      <c r="A15" s="141" t="s">
        <v>51</v>
      </c>
      <c r="B15" s="153"/>
      <c r="C15" s="153"/>
      <c r="D15" s="149"/>
    </row>
    <row r="16" spans="1:8" ht="35.450000000000003" customHeight="1" x14ac:dyDescent="0.25">
      <c r="A16" s="141" t="s">
        <v>52</v>
      </c>
      <c r="B16" s="153"/>
      <c r="C16" s="153"/>
      <c r="D16" s="149"/>
    </row>
    <row r="17" spans="1:4" ht="35.450000000000003" customHeight="1" x14ac:dyDescent="0.25">
      <c r="A17" s="141" t="s">
        <v>53</v>
      </c>
      <c r="B17" s="153"/>
      <c r="C17" s="153"/>
      <c r="D17" s="149"/>
    </row>
    <row r="18" spans="1:4" ht="35.450000000000003" customHeight="1" x14ac:dyDescent="0.25">
      <c r="A18" s="141" t="s">
        <v>60</v>
      </c>
      <c r="B18" s="153"/>
      <c r="C18" s="153"/>
      <c r="D18" s="149"/>
    </row>
    <row r="19" spans="1:4" ht="35.450000000000003" customHeight="1" x14ac:dyDescent="0.25">
      <c r="A19" s="141" t="s">
        <v>61</v>
      </c>
      <c r="B19" s="153"/>
      <c r="C19" s="153"/>
      <c r="D19" s="149"/>
    </row>
    <row r="20" spans="1:4" ht="73.900000000000006" customHeight="1" x14ac:dyDescent="0.25">
      <c r="A20" s="141" t="s">
        <v>62</v>
      </c>
      <c r="B20" s="153"/>
      <c r="C20" s="153"/>
      <c r="D20" s="149"/>
    </row>
    <row r="21" spans="1:4" ht="35.450000000000003" customHeight="1" x14ac:dyDescent="0.25">
      <c r="A21" s="141" t="s">
        <v>63</v>
      </c>
      <c r="B21" s="153"/>
      <c r="C21" s="153"/>
      <c r="D21" s="149"/>
    </row>
    <row r="22" spans="1:4" ht="37.9" customHeight="1" thickBot="1" x14ac:dyDescent="0.3">
      <c r="A22" s="147" t="s">
        <v>48</v>
      </c>
      <c r="B22" s="154"/>
      <c r="C22" s="154"/>
      <c r="D22" s="150"/>
    </row>
    <row r="23" spans="1:4" ht="33.6" customHeight="1" x14ac:dyDescent="0.25">
      <c r="A23" s="464" t="s">
        <v>107</v>
      </c>
      <c r="B23" s="464"/>
      <c r="C23" s="464"/>
      <c r="D23" s="464"/>
    </row>
    <row r="24" spans="1:4" ht="42.6" customHeight="1" x14ac:dyDescent="0.25">
      <c r="A24" s="465" t="s">
        <v>108</v>
      </c>
      <c r="B24" s="465"/>
      <c r="C24" s="465"/>
      <c r="D24" s="465"/>
    </row>
  </sheetData>
  <sheetProtection algorithmName="SHA-512" hashValue="2LrXaUu4P3upBnLD7gxwmKCLpEYbSGD76R2W3ut5vlXBnqrUq+BI3x6afMiRxaLxZ1Pk/2OU0/Ykx/ZTKtLyPg==" saltValue="bIWIOYpA3S0GSo8NSBBdew==" spinCount="100000" sheet="1" objects="1" scenarios="1" formatCells="0" formatColumns="0" formatRows="0" selectLockedCells="1"/>
  <mergeCells count="7">
    <mergeCell ref="A23:D23"/>
    <mergeCell ref="D3:D4"/>
    <mergeCell ref="A1:D1"/>
    <mergeCell ref="A24:D24"/>
    <mergeCell ref="A2:D2"/>
    <mergeCell ref="B3:C3"/>
    <mergeCell ref="A3:A4"/>
  </mergeCells>
  <printOptions horizontalCentered="1" verticalCentered="1"/>
  <pageMargins left="1" right="0.75" top="4.1071428571428599E-2" bottom="1" header="0.3" footer="0.3"/>
  <pageSetup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6385" r:id="rId4" name="Check Box 1">
              <controlPr defaultSize="0" autoFill="0" autoLine="0" autoPict="0">
                <anchor moveWithCells="1">
                  <from>
                    <xdr:col>1</xdr:col>
                    <xdr:colOff>209550</xdr:colOff>
                    <xdr:row>3</xdr:row>
                    <xdr:rowOff>447675</xdr:rowOff>
                  </from>
                  <to>
                    <xdr:col>1</xdr:col>
                    <xdr:colOff>466725</xdr:colOff>
                    <xdr:row>4</xdr:row>
                    <xdr:rowOff>200025</xdr:rowOff>
                  </to>
                </anchor>
              </controlPr>
            </control>
          </mc:Choice>
        </mc:AlternateContent>
        <mc:AlternateContent xmlns:mc="http://schemas.openxmlformats.org/markup-compatibility/2006">
          <mc:Choice Requires="x14">
            <control shapeId="16386" r:id="rId5" name="Check Box 2">
              <controlPr defaultSize="0" autoFill="0" autoLine="0" autoPict="0">
                <anchor moveWithCells="1">
                  <from>
                    <xdr:col>2</xdr:col>
                    <xdr:colOff>219075</xdr:colOff>
                    <xdr:row>3</xdr:row>
                    <xdr:rowOff>447675</xdr:rowOff>
                  </from>
                  <to>
                    <xdr:col>2</xdr:col>
                    <xdr:colOff>476250</xdr:colOff>
                    <xdr:row>4</xdr:row>
                    <xdr:rowOff>200025</xdr:rowOff>
                  </to>
                </anchor>
              </controlPr>
            </control>
          </mc:Choice>
        </mc:AlternateContent>
        <mc:AlternateContent xmlns:mc="http://schemas.openxmlformats.org/markup-compatibility/2006">
          <mc:Choice Requires="x14">
            <control shapeId="16387" r:id="rId6" name="Check Box 3">
              <controlPr defaultSize="0" autoFill="0" autoLine="0" autoPict="0">
                <anchor moveWithCells="1">
                  <from>
                    <xdr:col>1</xdr:col>
                    <xdr:colOff>209550</xdr:colOff>
                    <xdr:row>6</xdr:row>
                    <xdr:rowOff>447675</xdr:rowOff>
                  </from>
                  <to>
                    <xdr:col>1</xdr:col>
                    <xdr:colOff>466725</xdr:colOff>
                    <xdr:row>7</xdr:row>
                    <xdr:rowOff>200025</xdr:rowOff>
                  </to>
                </anchor>
              </controlPr>
            </control>
          </mc:Choice>
        </mc:AlternateContent>
        <mc:AlternateContent xmlns:mc="http://schemas.openxmlformats.org/markup-compatibility/2006">
          <mc:Choice Requires="x14">
            <control shapeId="16388" r:id="rId7" name="Check Box 4">
              <controlPr defaultSize="0" autoFill="0" autoLine="0" autoPict="0">
                <anchor moveWithCells="1">
                  <from>
                    <xdr:col>2</xdr:col>
                    <xdr:colOff>219075</xdr:colOff>
                    <xdr:row>6</xdr:row>
                    <xdr:rowOff>447675</xdr:rowOff>
                  </from>
                  <to>
                    <xdr:col>2</xdr:col>
                    <xdr:colOff>476250</xdr:colOff>
                    <xdr:row>7</xdr:row>
                    <xdr:rowOff>200025</xdr:rowOff>
                  </to>
                </anchor>
              </controlPr>
            </control>
          </mc:Choice>
        </mc:AlternateContent>
        <mc:AlternateContent xmlns:mc="http://schemas.openxmlformats.org/markup-compatibility/2006">
          <mc:Choice Requires="x14">
            <control shapeId="16389" r:id="rId8" name="Check Box 5">
              <controlPr defaultSize="0" autoFill="0" autoLine="0" autoPict="0">
                <anchor moveWithCells="1">
                  <from>
                    <xdr:col>1</xdr:col>
                    <xdr:colOff>209550</xdr:colOff>
                    <xdr:row>10</xdr:row>
                    <xdr:rowOff>447675</xdr:rowOff>
                  </from>
                  <to>
                    <xdr:col>1</xdr:col>
                    <xdr:colOff>466725</xdr:colOff>
                    <xdr:row>11</xdr:row>
                    <xdr:rowOff>200025</xdr:rowOff>
                  </to>
                </anchor>
              </controlPr>
            </control>
          </mc:Choice>
        </mc:AlternateContent>
        <mc:AlternateContent xmlns:mc="http://schemas.openxmlformats.org/markup-compatibility/2006">
          <mc:Choice Requires="x14">
            <control shapeId="16390" r:id="rId9" name="Check Box 6">
              <controlPr defaultSize="0" autoFill="0" autoLine="0" autoPict="0">
                <anchor moveWithCells="1">
                  <from>
                    <xdr:col>2</xdr:col>
                    <xdr:colOff>219075</xdr:colOff>
                    <xdr:row>10</xdr:row>
                    <xdr:rowOff>447675</xdr:rowOff>
                  </from>
                  <to>
                    <xdr:col>2</xdr:col>
                    <xdr:colOff>476250</xdr:colOff>
                    <xdr:row>11</xdr:row>
                    <xdr:rowOff>200025</xdr:rowOff>
                  </to>
                </anchor>
              </controlPr>
            </control>
          </mc:Choice>
        </mc:AlternateContent>
        <mc:AlternateContent xmlns:mc="http://schemas.openxmlformats.org/markup-compatibility/2006">
          <mc:Choice Requires="x14">
            <control shapeId="16391" r:id="rId10" name="Check Box 7">
              <controlPr defaultSize="0" autoFill="0" autoLine="0" autoPict="0">
                <anchor moveWithCells="1">
                  <from>
                    <xdr:col>1</xdr:col>
                    <xdr:colOff>209550</xdr:colOff>
                    <xdr:row>10</xdr:row>
                    <xdr:rowOff>447675</xdr:rowOff>
                  </from>
                  <to>
                    <xdr:col>1</xdr:col>
                    <xdr:colOff>466725</xdr:colOff>
                    <xdr:row>11</xdr:row>
                    <xdr:rowOff>200025</xdr:rowOff>
                  </to>
                </anchor>
              </controlPr>
            </control>
          </mc:Choice>
        </mc:AlternateContent>
        <mc:AlternateContent xmlns:mc="http://schemas.openxmlformats.org/markup-compatibility/2006">
          <mc:Choice Requires="x14">
            <control shapeId="16392" r:id="rId11" name="Check Box 8">
              <controlPr defaultSize="0" autoFill="0" autoLine="0" autoPict="0">
                <anchor moveWithCells="1">
                  <from>
                    <xdr:col>2</xdr:col>
                    <xdr:colOff>219075</xdr:colOff>
                    <xdr:row>10</xdr:row>
                    <xdr:rowOff>447675</xdr:rowOff>
                  </from>
                  <to>
                    <xdr:col>2</xdr:col>
                    <xdr:colOff>476250</xdr:colOff>
                    <xdr:row>11</xdr:row>
                    <xdr:rowOff>200025</xdr:rowOff>
                  </to>
                </anchor>
              </controlPr>
            </control>
          </mc:Choice>
        </mc:AlternateContent>
        <mc:AlternateContent xmlns:mc="http://schemas.openxmlformats.org/markup-compatibility/2006">
          <mc:Choice Requires="x14">
            <control shapeId="16393" r:id="rId12" name="Check Box 9">
              <controlPr defaultSize="0" autoFill="0" autoLine="0" autoPict="0">
                <anchor moveWithCells="1">
                  <from>
                    <xdr:col>1</xdr:col>
                    <xdr:colOff>209550</xdr:colOff>
                    <xdr:row>13</xdr:row>
                    <xdr:rowOff>57150</xdr:rowOff>
                  </from>
                  <to>
                    <xdr:col>1</xdr:col>
                    <xdr:colOff>466725</xdr:colOff>
                    <xdr:row>13</xdr:row>
                    <xdr:rowOff>180975</xdr:rowOff>
                  </to>
                </anchor>
              </controlPr>
            </control>
          </mc:Choice>
        </mc:AlternateContent>
        <mc:AlternateContent xmlns:mc="http://schemas.openxmlformats.org/markup-compatibility/2006">
          <mc:Choice Requires="x14">
            <control shapeId="16394" r:id="rId13" name="Check Box 10">
              <controlPr defaultSize="0" autoFill="0" autoLine="0" autoPict="0">
                <anchor moveWithCells="1">
                  <from>
                    <xdr:col>2</xdr:col>
                    <xdr:colOff>219075</xdr:colOff>
                    <xdr:row>13</xdr:row>
                    <xdr:rowOff>66675</xdr:rowOff>
                  </from>
                  <to>
                    <xdr:col>2</xdr:col>
                    <xdr:colOff>476250</xdr:colOff>
                    <xdr:row>13</xdr:row>
                    <xdr:rowOff>180975</xdr:rowOff>
                  </to>
                </anchor>
              </controlPr>
            </control>
          </mc:Choice>
        </mc:AlternateContent>
        <mc:AlternateContent xmlns:mc="http://schemas.openxmlformats.org/markup-compatibility/2006">
          <mc:Choice Requires="x14">
            <control shapeId="16395" r:id="rId14" name="Check Box 11">
              <controlPr defaultSize="0" autoFill="0" autoLine="0" autoPict="0">
                <anchor moveWithCells="1">
                  <from>
                    <xdr:col>1</xdr:col>
                    <xdr:colOff>209550</xdr:colOff>
                    <xdr:row>13</xdr:row>
                    <xdr:rowOff>447675</xdr:rowOff>
                  </from>
                  <to>
                    <xdr:col>1</xdr:col>
                    <xdr:colOff>466725</xdr:colOff>
                    <xdr:row>14</xdr:row>
                    <xdr:rowOff>200025</xdr:rowOff>
                  </to>
                </anchor>
              </controlPr>
            </control>
          </mc:Choice>
        </mc:AlternateContent>
        <mc:AlternateContent xmlns:mc="http://schemas.openxmlformats.org/markup-compatibility/2006">
          <mc:Choice Requires="x14">
            <control shapeId="16396" r:id="rId15" name="Check Box 12">
              <controlPr defaultSize="0" autoFill="0" autoLine="0" autoPict="0">
                <anchor moveWithCells="1">
                  <from>
                    <xdr:col>2</xdr:col>
                    <xdr:colOff>219075</xdr:colOff>
                    <xdr:row>13</xdr:row>
                    <xdr:rowOff>447675</xdr:rowOff>
                  </from>
                  <to>
                    <xdr:col>2</xdr:col>
                    <xdr:colOff>476250</xdr:colOff>
                    <xdr:row>14</xdr:row>
                    <xdr:rowOff>200025</xdr:rowOff>
                  </to>
                </anchor>
              </controlPr>
            </control>
          </mc:Choice>
        </mc:AlternateContent>
        <mc:AlternateContent xmlns:mc="http://schemas.openxmlformats.org/markup-compatibility/2006">
          <mc:Choice Requires="x14">
            <control shapeId="16397" r:id="rId16" name="Check Box 13">
              <controlPr defaultSize="0" autoFill="0" autoLine="0" autoPict="0">
                <anchor moveWithCells="1">
                  <from>
                    <xdr:col>1</xdr:col>
                    <xdr:colOff>209550</xdr:colOff>
                    <xdr:row>14</xdr:row>
                    <xdr:rowOff>447675</xdr:rowOff>
                  </from>
                  <to>
                    <xdr:col>1</xdr:col>
                    <xdr:colOff>466725</xdr:colOff>
                    <xdr:row>15</xdr:row>
                    <xdr:rowOff>200025</xdr:rowOff>
                  </to>
                </anchor>
              </controlPr>
            </control>
          </mc:Choice>
        </mc:AlternateContent>
        <mc:AlternateContent xmlns:mc="http://schemas.openxmlformats.org/markup-compatibility/2006">
          <mc:Choice Requires="x14">
            <control shapeId="16398" r:id="rId17" name="Check Box 14">
              <controlPr defaultSize="0" autoFill="0" autoLine="0" autoPict="0">
                <anchor moveWithCells="1">
                  <from>
                    <xdr:col>2</xdr:col>
                    <xdr:colOff>219075</xdr:colOff>
                    <xdr:row>14</xdr:row>
                    <xdr:rowOff>447675</xdr:rowOff>
                  </from>
                  <to>
                    <xdr:col>2</xdr:col>
                    <xdr:colOff>476250</xdr:colOff>
                    <xdr:row>15</xdr:row>
                    <xdr:rowOff>200025</xdr:rowOff>
                  </to>
                </anchor>
              </controlPr>
            </control>
          </mc:Choice>
        </mc:AlternateContent>
        <mc:AlternateContent xmlns:mc="http://schemas.openxmlformats.org/markup-compatibility/2006">
          <mc:Choice Requires="x14">
            <control shapeId="16399" r:id="rId18" name="Check Box 15">
              <controlPr defaultSize="0" autoFill="0" autoLine="0" autoPict="0">
                <anchor moveWithCells="1">
                  <from>
                    <xdr:col>1</xdr:col>
                    <xdr:colOff>209550</xdr:colOff>
                    <xdr:row>15</xdr:row>
                    <xdr:rowOff>447675</xdr:rowOff>
                  </from>
                  <to>
                    <xdr:col>1</xdr:col>
                    <xdr:colOff>466725</xdr:colOff>
                    <xdr:row>16</xdr:row>
                    <xdr:rowOff>200025</xdr:rowOff>
                  </to>
                </anchor>
              </controlPr>
            </control>
          </mc:Choice>
        </mc:AlternateContent>
        <mc:AlternateContent xmlns:mc="http://schemas.openxmlformats.org/markup-compatibility/2006">
          <mc:Choice Requires="x14">
            <control shapeId="16400" r:id="rId19" name="Check Box 16">
              <controlPr defaultSize="0" autoFill="0" autoLine="0" autoPict="0">
                <anchor moveWithCells="1">
                  <from>
                    <xdr:col>2</xdr:col>
                    <xdr:colOff>219075</xdr:colOff>
                    <xdr:row>15</xdr:row>
                    <xdr:rowOff>447675</xdr:rowOff>
                  </from>
                  <to>
                    <xdr:col>2</xdr:col>
                    <xdr:colOff>476250</xdr:colOff>
                    <xdr:row>16</xdr:row>
                    <xdr:rowOff>200025</xdr:rowOff>
                  </to>
                </anchor>
              </controlPr>
            </control>
          </mc:Choice>
        </mc:AlternateContent>
        <mc:AlternateContent xmlns:mc="http://schemas.openxmlformats.org/markup-compatibility/2006">
          <mc:Choice Requires="x14">
            <control shapeId="16401" r:id="rId20" name="Check Box 17">
              <controlPr defaultSize="0" autoFill="0" autoLine="0" autoPict="0">
                <anchor moveWithCells="1">
                  <from>
                    <xdr:col>1</xdr:col>
                    <xdr:colOff>209550</xdr:colOff>
                    <xdr:row>7</xdr:row>
                    <xdr:rowOff>447675</xdr:rowOff>
                  </from>
                  <to>
                    <xdr:col>1</xdr:col>
                    <xdr:colOff>466725</xdr:colOff>
                    <xdr:row>8</xdr:row>
                    <xdr:rowOff>200025</xdr:rowOff>
                  </to>
                </anchor>
              </controlPr>
            </control>
          </mc:Choice>
        </mc:AlternateContent>
        <mc:AlternateContent xmlns:mc="http://schemas.openxmlformats.org/markup-compatibility/2006">
          <mc:Choice Requires="x14">
            <control shapeId="16402" r:id="rId21" name="Check Box 18">
              <controlPr defaultSize="0" autoFill="0" autoLine="0" autoPict="0">
                <anchor moveWithCells="1">
                  <from>
                    <xdr:col>2</xdr:col>
                    <xdr:colOff>219075</xdr:colOff>
                    <xdr:row>7</xdr:row>
                    <xdr:rowOff>447675</xdr:rowOff>
                  </from>
                  <to>
                    <xdr:col>2</xdr:col>
                    <xdr:colOff>476250</xdr:colOff>
                    <xdr:row>8</xdr:row>
                    <xdr:rowOff>200025</xdr:rowOff>
                  </to>
                </anchor>
              </controlPr>
            </control>
          </mc:Choice>
        </mc:AlternateContent>
        <mc:AlternateContent xmlns:mc="http://schemas.openxmlformats.org/markup-compatibility/2006">
          <mc:Choice Requires="x14">
            <control shapeId="16403" r:id="rId22" name="Check Box 19">
              <controlPr defaultSize="0" autoFill="0" autoLine="0" autoPict="0">
                <anchor moveWithCells="1">
                  <from>
                    <xdr:col>1</xdr:col>
                    <xdr:colOff>209550</xdr:colOff>
                    <xdr:row>6</xdr:row>
                    <xdr:rowOff>447675</xdr:rowOff>
                  </from>
                  <to>
                    <xdr:col>1</xdr:col>
                    <xdr:colOff>466725</xdr:colOff>
                    <xdr:row>7</xdr:row>
                    <xdr:rowOff>200025</xdr:rowOff>
                  </to>
                </anchor>
              </controlPr>
            </control>
          </mc:Choice>
        </mc:AlternateContent>
        <mc:AlternateContent xmlns:mc="http://schemas.openxmlformats.org/markup-compatibility/2006">
          <mc:Choice Requires="x14">
            <control shapeId="16404" r:id="rId23" name="Check Box 20">
              <controlPr defaultSize="0" autoFill="0" autoLine="0" autoPict="0">
                <anchor moveWithCells="1">
                  <from>
                    <xdr:col>2</xdr:col>
                    <xdr:colOff>219075</xdr:colOff>
                    <xdr:row>6</xdr:row>
                    <xdr:rowOff>447675</xdr:rowOff>
                  </from>
                  <to>
                    <xdr:col>2</xdr:col>
                    <xdr:colOff>476250</xdr:colOff>
                    <xdr:row>7</xdr:row>
                    <xdr:rowOff>200025</xdr:rowOff>
                  </to>
                </anchor>
              </controlPr>
            </control>
          </mc:Choice>
        </mc:AlternateContent>
        <mc:AlternateContent xmlns:mc="http://schemas.openxmlformats.org/markup-compatibility/2006">
          <mc:Choice Requires="x14">
            <control shapeId="16405" r:id="rId24" name="Check Box 21">
              <controlPr defaultSize="0" autoFill="0" autoLine="0" autoPict="0">
                <anchor moveWithCells="1">
                  <from>
                    <xdr:col>1</xdr:col>
                    <xdr:colOff>209550</xdr:colOff>
                    <xdr:row>9</xdr:row>
                    <xdr:rowOff>447675</xdr:rowOff>
                  </from>
                  <to>
                    <xdr:col>1</xdr:col>
                    <xdr:colOff>466725</xdr:colOff>
                    <xdr:row>10</xdr:row>
                    <xdr:rowOff>200025</xdr:rowOff>
                  </to>
                </anchor>
              </controlPr>
            </control>
          </mc:Choice>
        </mc:AlternateContent>
        <mc:AlternateContent xmlns:mc="http://schemas.openxmlformats.org/markup-compatibility/2006">
          <mc:Choice Requires="x14">
            <control shapeId="16406" r:id="rId25" name="Check Box 22">
              <controlPr defaultSize="0" autoFill="0" autoLine="0" autoPict="0">
                <anchor moveWithCells="1">
                  <from>
                    <xdr:col>2</xdr:col>
                    <xdr:colOff>219075</xdr:colOff>
                    <xdr:row>9</xdr:row>
                    <xdr:rowOff>447675</xdr:rowOff>
                  </from>
                  <to>
                    <xdr:col>2</xdr:col>
                    <xdr:colOff>476250</xdr:colOff>
                    <xdr:row>10</xdr:row>
                    <xdr:rowOff>200025</xdr:rowOff>
                  </to>
                </anchor>
              </controlPr>
            </control>
          </mc:Choice>
        </mc:AlternateContent>
        <mc:AlternateContent xmlns:mc="http://schemas.openxmlformats.org/markup-compatibility/2006">
          <mc:Choice Requires="x14">
            <control shapeId="16409" r:id="rId26" name="Check Box 25">
              <controlPr defaultSize="0" autoFill="0" autoLine="0" autoPict="0">
                <anchor moveWithCells="1">
                  <from>
                    <xdr:col>1</xdr:col>
                    <xdr:colOff>209550</xdr:colOff>
                    <xdr:row>4</xdr:row>
                    <xdr:rowOff>447675</xdr:rowOff>
                  </from>
                  <to>
                    <xdr:col>1</xdr:col>
                    <xdr:colOff>466725</xdr:colOff>
                    <xdr:row>5</xdr:row>
                    <xdr:rowOff>200025</xdr:rowOff>
                  </to>
                </anchor>
              </controlPr>
            </control>
          </mc:Choice>
        </mc:AlternateContent>
        <mc:AlternateContent xmlns:mc="http://schemas.openxmlformats.org/markup-compatibility/2006">
          <mc:Choice Requires="x14">
            <control shapeId="16410" r:id="rId27" name="Check Box 26">
              <controlPr defaultSize="0" autoFill="0" autoLine="0" autoPict="0">
                <anchor moveWithCells="1">
                  <from>
                    <xdr:col>2</xdr:col>
                    <xdr:colOff>219075</xdr:colOff>
                    <xdr:row>4</xdr:row>
                    <xdr:rowOff>447675</xdr:rowOff>
                  </from>
                  <to>
                    <xdr:col>2</xdr:col>
                    <xdr:colOff>476250</xdr:colOff>
                    <xdr:row>5</xdr:row>
                    <xdr:rowOff>200025</xdr:rowOff>
                  </to>
                </anchor>
              </controlPr>
            </control>
          </mc:Choice>
        </mc:AlternateContent>
        <mc:AlternateContent xmlns:mc="http://schemas.openxmlformats.org/markup-compatibility/2006">
          <mc:Choice Requires="x14">
            <control shapeId="16411" r:id="rId28" name="Check Box 27">
              <controlPr defaultSize="0" autoFill="0" autoLine="0" autoPict="0">
                <anchor moveWithCells="1">
                  <from>
                    <xdr:col>1</xdr:col>
                    <xdr:colOff>209550</xdr:colOff>
                    <xdr:row>11</xdr:row>
                    <xdr:rowOff>447675</xdr:rowOff>
                  </from>
                  <to>
                    <xdr:col>1</xdr:col>
                    <xdr:colOff>466725</xdr:colOff>
                    <xdr:row>12</xdr:row>
                    <xdr:rowOff>200025</xdr:rowOff>
                  </to>
                </anchor>
              </controlPr>
            </control>
          </mc:Choice>
        </mc:AlternateContent>
        <mc:AlternateContent xmlns:mc="http://schemas.openxmlformats.org/markup-compatibility/2006">
          <mc:Choice Requires="x14">
            <control shapeId="16412" r:id="rId29" name="Check Box 28">
              <controlPr defaultSize="0" autoFill="0" autoLine="0" autoPict="0">
                <anchor moveWithCells="1">
                  <from>
                    <xdr:col>2</xdr:col>
                    <xdr:colOff>219075</xdr:colOff>
                    <xdr:row>11</xdr:row>
                    <xdr:rowOff>447675</xdr:rowOff>
                  </from>
                  <to>
                    <xdr:col>2</xdr:col>
                    <xdr:colOff>476250</xdr:colOff>
                    <xdr:row>12</xdr:row>
                    <xdr:rowOff>200025</xdr:rowOff>
                  </to>
                </anchor>
              </controlPr>
            </control>
          </mc:Choice>
        </mc:AlternateContent>
        <mc:AlternateContent xmlns:mc="http://schemas.openxmlformats.org/markup-compatibility/2006">
          <mc:Choice Requires="x14">
            <control shapeId="16413" r:id="rId30" name="Check Box 29">
              <controlPr defaultSize="0" autoFill="0" autoLine="0" autoPict="0">
                <anchor moveWithCells="1">
                  <from>
                    <xdr:col>1</xdr:col>
                    <xdr:colOff>209550</xdr:colOff>
                    <xdr:row>16</xdr:row>
                    <xdr:rowOff>447675</xdr:rowOff>
                  </from>
                  <to>
                    <xdr:col>1</xdr:col>
                    <xdr:colOff>466725</xdr:colOff>
                    <xdr:row>17</xdr:row>
                    <xdr:rowOff>200025</xdr:rowOff>
                  </to>
                </anchor>
              </controlPr>
            </control>
          </mc:Choice>
        </mc:AlternateContent>
        <mc:AlternateContent xmlns:mc="http://schemas.openxmlformats.org/markup-compatibility/2006">
          <mc:Choice Requires="x14">
            <control shapeId="16414" r:id="rId31" name="Check Box 30">
              <controlPr defaultSize="0" autoFill="0" autoLine="0" autoPict="0">
                <anchor moveWithCells="1">
                  <from>
                    <xdr:col>2</xdr:col>
                    <xdr:colOff>219075</xdr:colOff>
                    <xdr:row>16</xdr:row>
                    <xdr:rowOff>447675</xdr:rowOff>
                  </from>
                  <to>
                    <xdr:col>2</xdr:col>
                    <xdr:colOff>476250</xdr:colOff>
                    <xdr:row>17</xdr:row>
                    <xdr:rowOff>200025</xdr:rowOff>
                  </to>
                </anchor>
              </controlPr>
            </control>
          </mc:Choice>
        </mc:AlternateContent>
        <mc:AlternateContent xmlns:mc="http://schemas.openxmlformats.org/markup-compatibility/2006">
          <mc:Choice Requires="x14">
            <control shapeId="16415" r:id="rId32" name="Check Box 31">
              <controlPr defaultSize="0" autoFill="0" autoLine="0" autoPict="0">
                <anchor moveWithCells="1">
                  <from>
                    <xdr:col>1</xdr:col>
                    <xdr:colOff>209550</xdr:colOff>
                    <xdr:row>17</xdr:row>
                    <xdr:rowOff>447675</xdr:rowOff>
                  </from>
                  <to>
                    <xdr:col>1</xdr:col>
                    <xdr:colOff>466725</xdr:colOff>
                    <xdr:row>18</xdr:row>
                    <xdr:rowOff>200025</xdr:rowOff>
                  </to>
                </anchor>
              </controlPr>
            </control>
          </mc:Choice>
        </mc:AlternateContent>
        <mc:AlternateContent xmlns:mc="http://schemas.openxmlformats.org/markup-compatibility/2006">
          <mc:Choice Requires="x14">
            <control shapeId="16416" r:id="rId33" name="Check Box 32">
              <controlPr defaultSize="0" autoFill="0" autoLine="0" autoPict="0">
                <anchor moveWithCells="1">
                  <from>
                    <xdr:col>2</xdr:col>
                    <xdr:colOff>219075</xdr:colOff>
                    <xdr:row>17</xdr:row>
                    <xdr:rowOff>447675</xdr:rowOff>
                  </from>
                  <to>
                    <xdr:col>2</xdr:col>
                    <xdr:colOff>476250</xdr:colOff>
                    <xdr:row>18</xdr:row>
                    <xdr:rowOff>200025</xdr:rowOff>
                  </to>
                </anchor>
              </controlPr>
            </control>
          </mc:Choice>
        </mc:AlternateContent>
        <mc:AlternateContent xmlns:mc="http://schemas.openxmlformats.org/markup-compatibility/2006">
          <mc:Choice Requires="x14">
            <control shapeId="16417" r:id="rId34" name="Check Box 33">
              <controlPr defaultSize="0" autoFill="0" autoLine="0" autoPict="0">
                <anchor moveWithCells="1">
                  <from>
                    <xdr:col>1</xdr:col>
                    <xdr:colOff>209550</xdr:colOff>
                    <xdr:row>19</xdr:row>
                    <xdr:rowOff>200025</xdr:rowOff>
                  </from>
                  <to>
                    <xdr:col>1</xdr:col>
                    <xdr:colOff>466725</xdr:colOff>
                    <xdr:row>19</xdr:row>
                    <xdr:rowOff>400050</xdr:rowOff>
                  </to>
                </anchor>
              </controlPr>
            </control>
          </mc:Choice>
        </mc:AlternateContent>
        <mc:AlternateContent xmlns:mc="http://schemas.openxmlformats.org/markup-compatibility/2006">
          <mc:Choice Requires="x14">
            <control shapeId="16418" r:id="rId35" name="Check Box 34">
              <controlPr defaultSize="0" autoFill="0" autoLine="0" autoPict="0">
                <anchor moveWithCells="1">
                  <from>
                    <xdr:col>2</xdr:col>
                    <xdr:colOff>219075</xdr:colOff>
                    <xdr:row>19</xdr:row>
                    <xdr:rowOff>200025</xdr:rowOff>
                  </from>
                  <to>
                    <xdr:col>2</xdr:col>
                    <xdr:colOff>476250</xdr:colOff>
                    <xdr:row>19</xdr:row>
                    <xdr:rowOff>400050</xdr:rowOff>
                  </to>
                </anchor>
              </controlPr>
            </control>
          </mc:Choice>
        </mc:AlternateContent>
        <mc:AlternateContent xmlns:mc="http://schemas.openxmlformats.org/markup-compatibility/2006">
          <mc:Choice Requires="x14">
            <control shapeId="16419" r:id="rId36" name="Check Box 35">
              <controlPr defaultSize="0" autoFill="0" autoLine="0" autoPict="0">
                <anchor moveWithCells="1">
                  <from>
                    <xdr:col>1</xdr:col>
                    <xdr:colOff>209550</xdr:colOff>
                    <xdr:row>20</xdr:row>
                    <xdr:rowOff>104775</xdr:rowOff>
                  </from>
                  <to>
                    <xdr:col>1</xdr:col>
                    <xdr:colOff>466725</xdr:colOff>
                    <xdr:row>20</xdr:row>
                    <xdr:rowOff>295275</xdr:rowOff>
                  </to>
                </anchor>
              </controlPr>
            </control>
          </mc:Choice>
        </mc:AlternateContent>
        <mc:AlternateContent xmlns:mc="http://schemas.openxmlformats.org/markup-compatibility/2006">
          <mc:Choice Requires="x14">
            <control shapeId="16421" r:id="rId37" name="Check Box 37">
              <controlPr defaultSize="0" autoFill="0" autoLine="0" autoPict="0">
                <anchor moveWithCells="1">
                  <from>
                    <xdr:col>1</xdr:col>
                    <xdr:colOff>219075</xdr:colOff>
                    <xdr:row>6</xdr:row>
                    <xdr:rowOff>0</xdr:rowOff>
                  </from>
                  <to>
                    <xdr:col>1</xdr:col>
                    <xdr:colOff>476250</xdr:colOff>
                    <xdr:row>6</xdr:row>
                    <xdr:rowOff>200025</xdr:rowOff>
                  </to>
                </anchor>
              </controlPr>
            </control>
          </mc:Choice>
        </mc:AlternateContent>
        <mc:AlternateContent xmlns:mc="http://schemas.openxmlformats.org/markup-compatibility/2006">
          <mc:Choice Requires="x14">
            <control shapeId="16422" r:id="rId38" name="Check Box 38">
              <controlPr defaultSize="0" autoFill="0" autoLine="0" autoPict="0">
                <anchor moveWithCells="1">
                  <from>
                    <xdr:col>2</xdr:col>
                    <xdr:colOff>219075</xdr:colOff>
                    <xdr:row>6</xdr:row>
                    <xdr:rowOff>0</xdr:rowOff>
                  </from>
                  <to>
                    <xdr:col>2</xdr:col>
                    <xdr:colOff>476250</xdr:colOff>
                    <xdr:row>6</xdr:row>
                    <xdr:rowOff>200025</xdr:rowOff>
                  </to>
                </anchor>
              </controlPr>
            </control>
          </mc:Choice>
        </mc:AlternateContent>
        <mc:AlternateContent xmlns:mc="http://schemas.openxmlformats.org/markup-compatibility/2006">
          <mc:Choice Requires="x14">
            <control shapeId="16423" r:id="rId39" name="Check Box 39">
              <controlPr defaultSize="0" autoFill="0" autoLine="0" autoPict="0">
                <anchor moveWithCells="1">
                  <from>
                    <xdr:col>1</xdr:col>
                    <xdr:colOff>209550</xdr:colOff>
                    <xdr:row>8</xdr:row>
                    <xdr:rowOff>447675</xdr:rowOff>
                  </from>
                  <to>
                    <xdr:col>1</xdr:col>
                    <xdr:colOff>466725</xdr:colOff>
                    <xdr:row>9</xdr:row>
                    <xdr:rowOff>200025</xdr:rowOff>
                  </to>
                </anchor>
              </controlPr>
            </control>
          </mc:Choice>
        </mc:AlternateContent>
        <mc:AlternateContent xmlns:mc="http://schemas.openxmlformats.org/markup-compatibility/2006">
          <mc:Choice Requires="x14">
            <control shapeId="16424" r:id="rId40" name="Check Box 40">
              <controlPr defaultSize="0" autoFill="0" autoLine="0" autoPict="0">
                <anchor moveWithCells="1">
                  <from>
                    <xdr:col>2</xdr:col>
                    <xdr:colOff>219075</xdr:colOff>
                    <xdr:row>8</xdr:row>
                    <xdr:rowOff>447675</xdr:rowOff>
                  </from>
                  <to>
                    <xdr:col>2</xdr:col>
                    <xdr:colOff>476250</xdr:colOff>
                    <xdr:row>9</xdr:row>
                    <xdr:rowOff>200025</xdr:rowOff>
                  </to>
                </anchor>
              </controlPr>
            </control>
          </mc:Choice>
        </mc:AlternateContent>
        <mc:AlternateContent xmlns:mc="http://schemas.openxmlformats.org/markup-compatibility/2006">
          <mc:Choice Requires="x14">
            <control shapeId="16427" r:id="rId41" name="Check Box 43">
              <controlPr defaultSize="0" autoFill="0" autoLine="0" autoPict="0">
                <anchor moveWithCells="1">
                  <from>
                    <xdr:col>1</xdr:col>
                    <xdr:colOff>209550</xdr:colOff>
                    <xdr:row>20</xdr:row>
                    <xdr:rowOff>590550</xdr:rowOff>
                  </from>
                  <to>
                    <xdr:col>1</xdr:col>
                    <xdr:colOff>466725</xdr:colOff>
                    <xdr:row>21</xdr:row>
                    <xdr:rowOff>180975</xdr:rowOff>
                  </to>
                </anchor>
              </controlPr>
            </control>
          </mc:Choice>
        </mc:AlternateContent>
        <mc:AlternateContent xmlns:mc="http://schemas.openxmlformats.org/markup-compatibility/2006">
          <mc:Choice Requires="x14">
            <control shapeId="16428" r:id="rId42" name="Check Box 44">
              <controlPr defaultSize="0" autoFill="0" autoLine="0" autoPict="0">
                <anchor moveWithCells="1">
                  <from>
                    <xdr:col>2</xdr:col>
                    <xdr:colOff>219075</xdr:colOff>
                    <xdr:row>20</xdr:row>
                    <xdr:rowOff>590550</xdr:rowOff>
                  </from>
                  <to>
                    <xdr:col>2</xdr:col>
                    <xdr:colOff>476250</xdr:colOff>
                    <xdr:row>21</xdr:row>
                    <xdr:rowOff>180975</xdr:rowOff>
                  </to>
                </anchor>
              </controlPr>
            </control>
          </mc:Choice>
        </mc:AlternateContent>
        <mc:AlternateContent xmlns:mc="http://schemas.openxmlformats.org/markup-compatibility/2006">
          <mc:Choice Requires="x14">
            <control shapeId="16429" r:id="rId43" name="Check Box 45">
              <controlPr defaultSize="0" autoFill="0" autoLine="0" autoPict="0">
                <anchor moveWithCells="1">
                  <from>
                    <xdr:col>1</xdr:col>
                    <xdr:colOff>209550</xdr:colOff>
                    <xdr:row>15</xdr:row>
                    <xdr:rowOff>590550</xdr:rowOff>
                  </from>
                  <to>
                    <xdr:col>1</xdr:col>
                    <xdr:colOff>466725</xdr:colOff>
                    <xdr:row>16</xdr:row>
                    <xdr:rowOff>180975</xdr:rowOff>
                  </to>
                </anchor>
              </controlPr>
            </control>
          </mc:Choice>
        </mc:AlternateContent>
        <mc:AlternateContent xmlns:mc="http://schemas.openxmlformats.org/markup-compatibility/2006">
          <mc:Choice Requires="x14">
            <control shapeId="16430" r:id="rId44" name="Check Box 46">
              <controlPr defaultSize="0" autoFill="0" autoLine="0" autoPict="0">
                <anchor moveWithCells="1">
                  <from>
                    <xdr:col>2</xdr:col>
                    <xdr:colOff>219075</xdr:colOff>
                    <xdr:row>15</xdr:row>
                    <xdr:rowOff>590550</xdr:rowOff>
                  </from>
                  <to>
                    <xdr:col>2</xdr:col>
                    <xdr:colOff>476250</xdr:colOff>
                    <xdr:row>16</xdr:row>
                    <xdr:rowOff>180975</xdr:rowOff>
                  </to>
                </anchor>
              </controlPr>
            </control>
          </mc:Choice>
        </mc:AlternateContent>
        <mc:AlternateContent xmlns:mc="http://schemas.openxmlformats.org/markup-compatibility/2006">
          <mc:Choice Requires="x14">
            <control shapeId="16431" r:id="rId45" name="Check Box 47">
              <controlPr defaultSize="0" autoFill="0" autoLine="0" autoPict="0">
                <anchor moveWithCells="1">
                  <from>
                    <xdr:col>2</xdr:col>
                    <xdr:colOff>219075</xdr:colOff>
                    <xdr:row>20</xdr:row>
                    <xdr:rowOff>76200</xdr:rowOff>
                  </from>
                  <to>
                    <xdr:col>2</xdr:col>
                    <xdr:colOff>476250</xdr:colOff>
                    <xdr:row>20</xdr:row>
                    <xdr:rowOff>257175</xdr:rowOff>
                  </to>
                </anchor>
              </controlPr>
            </control>
          </mc:Choice>
        </mc:AlternateContent>
      </controls>
    </mc:Choice>
  </mc:AlternateConten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theme="5" tint="0.59999389629810485"/>
  </sheetPr>
  <dimension ref="A1:ET30"/>
  <sheetViews>
    <sheetView showGridLines="0" showWhiteSpace="0" zoomScale="60" zoomScaleNormal="60" zoomScaleSheetLayoutView="50" zoomScalePageLayoutView="55" workbookViewId="0">
      <selection activeCell="D5" sqref="D5"/>
    </sheetView>
  </sheetViews>
  <sheetFormatPr defaultColWidth="4.85546875" defaultRowHeight="12.75" x14ac:dyDescent="0.2"/>
  <cols>
    <col min="1" max="1" width="26.28515625" style="1" customWidth="1"/>
    <col min="2" max="2" width="9.5703125" style="1" customWidth="1"/>
    <col min="3" max="3" width="37.85546875" style="1" customWidth="1"/>
    <col min="4" max="4" width="5.7109375" style="1" customWidth="1"/>
    <col min="5" max="5" width="12.7109375" style="1" customWidth="1"/>
    <col min="6" max="6" width="5.7109375" style="1" customWidth="1"/>
    <col min="7" max="7" width="12.7109375" style="1" customWidth="1"/>
    <col min="8" max="8" width="5.7109375" style="1" customWidth="1"/>
    <col min="9" max="9" width="12.7109375" style="1" customWidth="1"/>
    <col min="10" max="10" width="5.7109375" style="1" customWidth="1"/>
    <col min="11" max="11" width="12.7109375" style="1" customWidth="1"/>
    <col min="12" max="12" width="35.5703125" style="1" customWidth="1"/>
    <col min="13" max="13" width="5.7109375" style="1" customWidth="1"/>
    <col min="14" max="14" width="12.7109375" style="1" customWidth="1"/>
    <col min="15" max="15" width="5.7109375" style="1" customWidth="1"/>
    <col min="16" max="16" width="12.7109375" style="1" customWidth="1"/>
    <col min="17" max="17" width="5.7109375" style="1" customWidth="1"/>
    <col min="18" max="18" width="12.7109375" style="1" customWidth="1"/>
    <col min="19" max="19" width="5.7109375" style="1" customWidth="1"/>
    <col min="20" max="20" width="12.7109375" style="1" customWidth="1"/>
    <col min="21" max="21" width="5.7109375" style="1" customWidth="1"/>
    <col min="22" max="22" width="12.7109375" style="1" customWidth="1"/>
    <col min="23" max="23" width="5.7109375" style="1" customWidth="1"/>
    <col min="24" max="24" width="12.7109375" style="1" customWidth="1"/>
    <col min="25" max="25" width="5.7109375" style="1" customWidth="1"/>
    <col min="26" max="26" width="12.7109375" style="1" customWidth="1"/>
    <col min="27" max="27" width="5.7109375" style="1" customWidth="1"/>
    <col min="28" max="28" width="12.7109375" style="1" customWidth="1"/>
    <col min="29" max="29" width="35.85546875" style="1" customWidth="1"/>
    <col min="30" max="30" width="5.7109375" style="1" customWidth="1"/>
    <col min="31" max="31" width="12.7109375" style="1" customWidth="1"/>
    <col min="32" max="32" width="5.7109375" style="1" customWidth="1"/>
    <col min="33" max="33" width="12.7109375" style="1" customWidth="1"/>
    <col min="34" max="34" width="5.7109375" style="1" customWidth="1"/>
    <col min="35" max="35" width="12.7109375" style="1" customWidth="1"/>
    <col min="36" max="36" width="5.7109375" style="1" customWidth="1"/>
    <col min="37" max="37" width="12.7109375" style="1" customWidth="1"/>
    <col min="38" max="38" width="5.7109375" style="1" customWidth="1"/>
    <col min="39" max="39" width="12.7109375" style="1" customWidth="1"/>
    <col min="40" max="40" width="5.7109375" style="1" customWidth="1"/>
    <col min="41" max="41" width="12.7109375" style="1" customWidth="1"/>
    <col min="42" max="42" width="5.7109375" style="1" customWidth="1"/>
    <col min="43" max="43" width="12.7109375" style="1" customWidth="1"/>
    <col min="44" max="44" width="5.7109375" style="1" customWidth="1"/>
    <col min="45" max="45" width="12.7109375" style="1" customWidth="1"/>
    <col min="46" max="46" width="35.42578125" style="1" customWidth="1"/>
    <col min="47" max="47" width="5.7109375" style="1" customWidth="1"/>
    <col min="48" max="48" width="12.7109375" style="1" customWidth="1"/>
    <col min="49" max="49" width="5.7109375" style="1" customWidth="1"/>
    <col min="50" max="50" width="12.7109375" style="1" customWidth="1"/>
    <col min="51" max="51" width="5.7109375" style="1" customWidth="1"/>
    <col min="52" max="52" width="12.7109375" style="1" customWidth="1"/>
    <col min="53" max="53" width="5.7109375" style="1" customWidth="1"/>
    <col min="54" max="54" width="12.7109375" style="1" customWidth="1"/>
    <col min="55" max="55" width="5.7109375" style="1" customWidth="1"/>
    <col min="56" max="56" width="12.7109375" style="1" customWidth="1"/>
    <col min="57" max="57" width="5.7109375" style="1" customWidth="1"/>
    <col min="58" max="58" width="12.7109375" style="1" customWidth="1"/>
    <col min="59" max="59" width="5.7109375" style="1" customWidth="1"/>
    <col min="60" max="60" width="12.7109375" style="1" customWidth="1"/>
    <col min="61" max="61" width="5.7109375" style="1" customWidth="1"/>
    <col min="62" max="62" width="12.7109375" style="1" customWidth="1"/>
    <col min="63" max="63" width="35.28515625" style="1" customWidth="1"/>
    <col min="64" max="64" width="5.7109375" style="1" customWidth="1"/>
    <col min="65" max="65" width="12.7109375" style="1" customWidth="1"/>
    <col min="66" max="66" width="5.7109375" style="1" customWidth="1"/>
    <col min="67" max="67" width="12.7109375" style="1" customWidth="1"/>
    <col min="68" max="68" width="5.7109375" style="1" customWidth="1"/>
    <col min="69" max="69" width="12.7109375" style="1" customWidth="1"/>
    <col min="70" max="70" width="5.7109375" style="1" customWidth="1"/>
    <col min="71" max="71" width="12.7109375" style="1" customWidth="1"/>
    <col min="72" max="72" width="5.7109375" style="1" customWidth="1"/>
    <col min="73" max="73" width="12.7109375" style="1" customWidth="1"/>
    <col min="74" max="74" width="5.7109375" style="1" customWidth="1"/>
    <col min="75" max="75" width="12.7109375" style="1" customWidth="1"/>
    <col min="76" max="76" width="5.7109375" style="1" customWidth="1"/>
    <col min="77" max="77" width="12.7109375" style="1" customWidth="1"/>
    <col min="78" max="78" width="5.7109375" style="1" customWidth="1"/>
    <col min="79" max="79" width="13.7109375" style="1" customWidth="1"/>
    <col min="80" max="80" width="35.28515625" style="1" customWidth="1"/>
    <col min="81" max="81" width="5.7109375" style="1" customWidth="1"/>
    <col min="82" max="82" width="12.7109375" style="1" customWidth="1"/>
    <col min="83" max="83" width="5.7109375" style="1" customWidth="1"/>
    <col min="84" max="84" width="12.7109375" style="1" customWidth="1"/>
    <col min="85" max="85" width="5.7109375" style="1" customWidth="1"/>
    <col min="86" max="86" width="12.7109375" style="1" customWidth="1"/>
    <col min="87" max="87" width="5.7109375" style="1" customWidth="1"/>
    <col min="88" max="88" width="12.7109375" style="1" customWidth="1"/>
    <col min="89" max="89" width="5.7109375" style="1" customWidth="1"/>
    <col min="90" max="90" width="12.7109375" style="1" customWidth="1"/>
    <col min="91" max="91" width="5.7109375" style="1" customWidth="1"/>
    <col min="92" max="92" width="12.7109375" style="1" customWidth="1"/>
    <col min="93" max="93" width="5.7109375" style="1" customWidth="1"/>
    <col min="94" max="94" width="12.7109375" style="1" customWidth="1"/>
    <col min="95" max="95" width="5.7109375" style="1" customWidth="1"/>
    <col min="96" max="96" width="12.7109375" style="1" customWidth="1"/>
    <col min="97" max="16384" width="4.85546875" style="1"/>
  </cols>
  <sheetData>
    <row r="1" spans="1:150" s="26" customFormat="1" ht="21.6" customHeight="1" thickBot="1" x14ac:dyDescent="0.25">
      <c r="A1" s="60"/>
      <c r="B1" s="61"/>
      <c r="C1" s="61"/>
      <c r="D1" s="61"/>
      <c r="E1" s="61"/>
      <c r="F1" s="61"/>
      <c r="G1" s="61"/>
      <c r="H1" s="61"/>
      <c r="I1" s="61"/>
      <c r="J1" s="61"/>
      <c r="K1" s="61"/>
      <c r="L1" s="60"/>
      <c r="M1" s="61"/>
      <c r="N1" s="61"/>
      <c r="O1" s="61"/>
      <c r="P1" s="61"/>
      <c r="Q1" s="61"/>
      <c r="R1" s="61"/>
      <c r="S1" s="61"/>
      <c r="T1" s="61"/>
      <c r="U1" s="61"/>
      <c r="V1" s="61"/>
      <c r="W1" s="61"/>
      <c r="X1" s="61"/>
      <c r="Y1" s="61"/>
      <c r="Z1" s="61"/>
      <c r="AA1" s="61"/>
      <c r="AB1" s="62"/>
      <c r="AC1" s="60"/>
      <c r="AD1" s="61"/>
      <c r="AE1" s="61"/>
      <c r="AF1" s="61"/>
      <c r="AG1" s="61"/>
      <c r="AH1" s="61"/>
      <c r="AI1" s="61"/>
      <c r="AJ1" s="61"/>
      <c r="AK1" s="61"/>
      <c r="AL1" s="61"/>
      <c r="AM1" s="61"/>
      <c r="AN1" s="61"/>
      <c r="AO1" s="61"/>
      <c r="AP1" s="61"/>
      <c r="AQ1" s="61"/>
      <c r="AR1" s="61"/>
      <c r="AS1" s="62"/>
      <c r="AT1" s="60"/>
      <c r="AU1" s="61"/>
      <c r="AV1" s="61"/>
      <c r="AW1" s="61"/>
      <c r="AX1" s="61"/>
      <c r="AY1" s="61"/>
      <c r="AZ1" s="61"/>
      <c r="BA1" s="61"/>
      <c r="BB1" s="61"/>
      <c r="BC1" s="61"/>
      <c r="BD1" s="61"/>
      <c r="BE1" s="61"/>
      <c r="BF1" s="61"/>
      <c r="BG1" s="61"/>
      <c r="BH1" s="61"/>
      <c r="BI1" s="61"/>
      <c r="BJ1" s="62"/>
      <c r="BK1" s="60"/>
      <c r="BL1" s="61"/>
      <c r="BM1" s="61"/>
      <c r="BN1" s="61"/>
      <c r="BO1" s="61"/>
      <c r="BP1" s="61"/>
      <c r="BQ1" s="61"/>
      <c r="BR1" s="61"/>
      <c r="BS1" s="61"/>
      <c r="BT1" s="61"/>
      <c r="BU1" s="61"/>
      <c r="BV1" s="61"/>
      <c r="BW1" s="61"/>
      <c r="BX1" s="61"/>
      <c r="BY1" s="61"/>
      <c r="BZ1" s="61"/>
      <c r="CA1" s="62"/>
      <c r="CB1" s="60"/>
      <c r="CC1" s="61"/>
      <c r="CD1" s="61"/>
      <c r="CE1" s="61"/>
      <c r="CF1" s="61"/>
      <c r="CG1" s="61"/>
      <c r="CH1" s="61"/>
      <c r="CI1" s="61"/>
      <c r="CJ1" s="61"/>
      <c r="CK1" s="61"/>
      <c r="CL1" s="61"/>
      <c r="CM1" s="61"/>
      <c r="CN1" s="61"/>
      <c r="CO1" s="61"/>
      <c r="CP1" s="61"/>
      <c r="CQ1" s="61"/>
      <c r="CR1" s="62"/>
      <c r="CS1" s="25"/>
      <c r="CT1" s="25"/>
      <c r="CU1" s="25"/>
      <c r="CV1" s="25"/>
      <c r="CW1" s="25"/>
      <c r="CX1" s="25"/>
      <c r="CY1" s="25"/>
      <c r="CZ1" s="25"/>
      <c r="DA1" s="25"/>
      <c r="DB1" s="25"/>
      <c r="DC1" s="25"/>
      <c r="DD1" s="25"/>
      <c r="DE1" s="25"/>
      <c r="DF1" s="25"/>
      <c r="DG1" s="25"/>
      <c r="DH1" s="25"/>
      <c r="DI1" s="25"/>
      <c r="DJ1" s="25"/>
      <c r="DK1" s="25"/>
      <c r="DL1" s="25"/>
      <c r="DM1" s="25"/>
      <c r="DN1" s="25"/>
      <c r="DO1" s="25"/>
      <c r="DP1" s="25"/>
      <c r="DQ1" s="25"/>
      <c r="DR1" s="25"/>
      <c r="DS1" s="25"/>
      <c r="DT1" s="25"/>
      <c r="DU1" s="25"/>
      <c r="DV1" s="25"/>
      <c r="DW1" s="25"/>
      <c r="DX1" s="25"/>
      <c r="DY1" s="25"/>
      <c r="DZ1" s="25"/>
      <c r="EA1" s="25"/>
      <c r="EB1" s="25"/>
      <c r="EC1" s="25"/>
      <c r="ED1" s="25"/>
      <c r="EE1" s="25"/>
      <c r="EF1" s="25"/>
      <c r="EG1" s="25"/>
      <c r="EH1" s="25"/>
      <c r="EI1" s="25"/>
      <c r="EJ1" s="25"/>
      <c r="EK1" s="25"/>
      <c r="EL1" s="25"/>
      <c r="EM1" s="25"/>
      <c r="EN1" s="25"/>
      <c r="EO1" s="25"/>
      <c r="EP1" s="25"/>
      <c r="EQ1" s="25"/>
      <c r="ER1" s="25"/>
      <c r="ES1" s="25"/>
      <c r="ET1" s="25"/>
    </row>
    <row r="2" spans="1:150" ht="28.9" customHeight="1" thickBot="1" x14ac:dyDescent="0.25">
      <c r="A2" s="509" t="s">
        <v>258</v>
      </c>
      <c r="B2" s="510"/>
      <c r="C2" s="510"/>
      <c r="D2" s="510"/>
      <c r="E2" s="510"/>
      <c r="F2" s="510"/>
      <c r="G2" s="510"/>
      <c r="H2" s="510"/>
      <c r="I2" s="510"/>
      <c r="J2" s="510"/>
      <c r="K2" s="511"/>
      <c r="L2" s="509" t="s">
        <v>258</v>
      </c>
      <c r="M2" s="510"/>
      <c r="N2" s="510"/>
      <c r="O2" s="510"/>
      <c r="P2" s="510"/>
      <c r="Q2" s="510"/>
      <c r="R2" s="510"/>
      <c r="S2" s="510"/>
      <c r="T2" s="510"/>
      <c r="U2" s="510"/>
      <c r="V2" s="510"/>
      <c r="W2" s="510"/>
      <c r="X2" s="510"/>
      <c r="Y2" s="510"/>
      <c r="Z2" s="510"/>
      <c r="AA2" s="510"/>
      <c r="AB2" s="511"/>
      <c r="AC2" s="509" t="s">
        <v>258</v>
      </c>
      <c r="AD2" s="510"/>
      <c r="AE2" s="510"/>
      <c r="AF2" s="510"/>
      <c r="AG2" s="510"/>
      <c r="AH2" s="510"/>
      <c r="AI2" s="510"/>
      <c r="AJ2" s="510"/>
      <c r="AK2" s="510"/>
      <c r="AL2" s="510"/>
      <c r="AM2" s="510"/>
      <c r="AN2" s="510"/>
      <c r="AO2" s="510"/>
      <c r="AP2" s="510"/>
      <c r="AQ2" s="510"/>
      <c r="AR2" s="510"/>
      <c r="AS2" s="511"/>
      <c r="AT2" s="509" t="s">
        <v>258</v>
      </c>
      <c r="AU2" s="510"/>
      <c r="AV2" s="510"/>
      <c r="AW2" s="510"/>
      <c r="AX2" s="510"/>
      <c r="AY2" s="510"/>
      <c r="AZ2" s="510"/>
      <c r="BA2" s="510"/>
      <c r="BB2" s="510"/>
      <c r="BC2" s="510"/>
      <c r="BD2" s="510"/>
      <c r="BE2" s="510"/>
      <c r="BF2" s="510"/>
      <c r="BG2" s="510"/>
      <c r="BH2" s="510"/>
      <c r="BI2" s="510"/>
      <c r="BJ2" s="511"/>
      <c r="BK2" s="509" t="s">
        <v>258</v>
      </c>
      <c r="BL2" s="510"/>
      <c r="BM2" s="510"/>
      <c r="BN2" s="510"/>
      <c r="BO2" s="510"/>
      <c r="BP2" s="510"/>
      <c r="BQ2" s="510"/>
      <c r="BR2" s="510"/>
      <c r="BS2" s="510"/>
      <c r="BT2" s="510"/>
      <c r="BU2" s="510"/>
      <c r="BV2" s="510"/>
      <c r="BW2" s="510"/>
      <c r="BX2" s="510"/>
      <c r="BY2" s="510"/>
      <c r="BZ2" s="510"/>
      <c r="CA2" s="511"/>
      <c r="CB2" s="509" t="s">
        <v>258</v>
      </c>
      <c r="CC2" s="510"/>
      <c r="CD2" s="510"/>
      <c r="CE2" s="510"/>
      <c r="CF2" s="510"/>
      <c r="CG2" s="510"/>
      <c r="CH2" s="510"/>
      <c r="CI2" s="510"/>
      <c r="CJ2" s="510"/>
      <c r="CK2" s="510"/>
      <c r="CL2" s="510"/>
      <c r="CM2" s="510"/>
      <c r="CN2" s="510"/>
      <c r="CO2" s="510"/>
      <c r="CP2" s="510"/>
      <c r="CQ2" s="510"/>
      <c r="CR2" s="511"/>
    </row>
    <row r="3" spans="1:150" ht="39" customHeight="1" thickBot="1" x14ac:dyDescent="0.25">
      <c r="A3" s="472" t="s">
        <v>247</v>
      </c>
      <c r="B3" s="473"/>
      <c r="C3" s="474"/>
      <c r="D3" s="466">
        <v>1</v>
      </c>
      <c r="E3" s="467"/>
      <c r="F3" s="466">
        <v>2</v>
      </c>
      <c r="G3" s="467"/>
      <c r="H3" s="466">
        <v>3</v>
      </c>
      <c r="I3" s="467"/>
      <c r="J3" s="466">
        <v>4</v>
      </c>
      <c r="K3" s="467"/>
      <c r="L3" s="268" t="s">
        <v>227</v>
      </c>
      <c r="M3" s="466">
        <v>5</v>
      </c>
      <c r="N3" s="467"/>
      <c r="O3" s="466">
        <v>6</v>
      </c>
      <c r="P3" s="467"/>
      <c r="Q3" s="466">
        <v>7</v>
      </c>
      <c r="R3" s="467"/>
      <c r="S3" s="466">
        <v>8</v>
      </c>
      <c r="T3" s="467"/>
      <c r="U3" s="466">
        <v>9</v>
      </c>
      <c r="V3" s="467"/>
      <c r="W3" s="466">
        <v>10</v>
      </c>
      <c r="X3" s="467"/>
      <c r="Y3" s="466">
        <v>11</v>
      </c>
      <c r="Z3" s="467"/>
      <c r="AA3" s="466">
        <v>12</v>
      </c>
      <c r="AB3" s="467"/>
      <c r="AC3" s="268" t="s">
        <v>227</v>
      </c>
      <c r="AD3" s="466">
        <v>13</v>
      </c>
      <c r="AE3" s="467"/>
      <c r="AF3" s="466">
        <v>14</v>
      </c>
      <c r="AG3" s="467"/>
      <c r="AH3" s="466">
        <v>15</v>
      </c>
      <c r="AI3" s="467"/>
      <c r="AJ3" s="466">
        <v>16</v>
      </c>
      <c r="AK3" s="467"/>
      <c r="AL3" s="466">
        <v>17</v>
      </c>
      <c r="AM3" s="467"/>
      <c r="AN3" s="466">
        <v>18</v>
      </c>
      <c r="AO3" s="467"/>
      <c r="AP3" s="466">
        <v>19</v>
      </c>
      <c r="AQ3" s="467"/>
      <c r="AR3" s="466">
        <v>20</v>
      </c>
      <c r="AS3" s="467"/>
      <c r="AT3" s="268" t="s">
        <v>227</v>
      </c>
      <c r="AU3" s="466">
        <v>21</v>
      </c>
      <c r="AV3" s="467"/>
      <c r="AW3" s="466">
        <v>22</v>
      </c>
      <c r="AX3" s="467"/>
      <c r="AY3" s="466">
        <v>23</v>
      </c>
      <c r="AZ3" s="467"/>
      <c r="BA3" s="466">
        <v>24</v>
      </c>
      <c r="BB3" s="467"/>
      <c r="BC3" s="466">
        <v>25</v>
      </c>
      <c r="BD3" s="467"/>
      <c r="BE3" s="466">
        <v>26</v>
      </c>
      <c r="BF3" s="467"/>
      <c r="BG3" s="466">
        <v>27</v>
      </c>
      <c r="BH3" s="467"/>
      <c r="BI3" s="466">
        <v>28</v>
      </c>
      <c r="BJ3" s="467"/>
      <c r="BK3" s="268" t="s">
        <v>227</v>
      </c>
      <c r="BL3" s="466">
        <v>29</v>
      </c>
      <c r="BM3" s="467"/>
      <c r="BN3" s="466">
        <v>30</v>
      </c>
      <c r="BO3" s="467"/>
      <c r="BP3" s="466">
        <v>31</v>
      </c>
      <c r="BQ3" s="467"/>
      <c r="BR3" s="466">
        <v>32</v>
      </c>
      <c r="BS3" s="467"/>
      <c r="BT3" s="466">
        <v>33</v>
      </c>
      <c r="BU3" s="467"/>
      <c r="BV3" s="466">
        <v>34</v>
      </c>
      <c r="BW3" s="467"/>
      <c r="BX3" s="466">
        <v>35</v>
      </c>
      <c r="BY3" s="467"/>
      <c r="BZ3" s="466">
        <v>36</v>
      </c>
      <c r="CA3" s="467"/>
      <c r="CB3" s="268" t="s">
        <v>227</v>
      </c>
      <c r="CC3" s="466">
        <v>37</v>
      </c>
      <c r="CD3" s="467"/>
      <c r="CE3" s="466">
        <v>38</v>
      </c>
      <c r="CF3" s="467"/>
      <c r="CG3" s="466">
        <v>39</v>
      </c>
      <c r="CH3" s="467"/>
      <c r="CI3" s="466">
        <v>40</v>
      </c>
      <c r="CJ3" s="467"/>
      <c r="CK3" s="466">
        <v>41</v>
      </c>
      <c r="CL3" s="467"/>
      <c r="CM3" s="466">
        <v>42</v>
      </c>
      <c r="CN3" s="467"/>
      <c r="CO3" s="466">
        <v>43</v>
      </c>
      <c r="CP3" s="467"/>
      <c r="CQ3" s="466">
        <v>44</v>
      </c>
      <c r="CR3" s="467"/>
    </row>
    <row r="4" spans="1:150" ht="54.6" customHeight="1" thickBot="1" x14ac:dyDescent="0.3">
      <c r="A4" s="39" t="s">
        <v>2</v>
      </c>
      <c r="B4" s="468" t="s">
        <v>98</v>
      </c>
      <c r="C4" s="469"/>
      <c r="D4" s="40"/>
      <c r="E4" s="41" t="s">
        <v>166</v>
      </c>
      <c r="F4" s="42"/>
      <c r="G4" s="41" t="s">
        <v>166</v>
      </c>
      <c r="H4" s="42"/>
      <c r="I4" s="41" t="s">
        <v>166</v>
      </c>
      <c r="J4" s="42"/>
      <c r="K4" s="41" t="s">
        <v>166</v>
      </c>
      <c r="L4" s="49" t="s">
        <v>98</v>
      </c>
      <c r="M4" s="40"/>
      <c r="N4" s="41" t="s">
        <v>166</v>
      </c>
      <c r="O4" s="42"/>
      <c r="P4" s="41" t="s">
        <v>166</v>
      </c>
      <c r="Q4" s="42"/>
      <c r="R4" s="41" t="s">
        <v>166</v>
      </c>
      <c r="S4" s="42"/>
      <c r="T4" s="41" t="s">
        <v>166</v>
      </c>
      <c r="U4" s="42"/>
      <c r="V4" s="41" t="s">
        <v>166</v>
      </c>
      <c r="W4" s="42"/>
      <c r="X4" s="41" t="s">
        <v>166</v>
      </c>
      <c r="Y4" s="42"/>
      <c r="Z4" s="41" t="s">
        <v>166</v>
      </c>
      <c r="AA4" s="42"/>
      <c r="AB4" s="41" t="s">
        <v>166</v>
      </c>
      <c r="AC4" s="49" t="s">
        <v>98</v>
      </c>
      <c r="AD4" s="42"/>
      <c r="AE4" s="41" t="s">
        <v>166</v>
      </c>
      <c r="AF4" s="42"/>
      <c r="AG4" s="41" t="s">
        <v>166</v>
      </c>
      <c r="AH4" s="42"/>
      <c r="AI4" s="41" t="s">
        <v>166</v>
      </c>
      <c r="AJ4" s="42"/>
      <c r="AK4" s="41" t="s">
        <v>166</v>
      </c>
      <c r="AL4" s="42"/>
      <c r="AM4" s="41" t="s">
        <v>166</v>
      </c>
      <c r="AN4" s="42"/>
      <c r="AO4" s="41" t="s">
        <v>166</v>
      </c>
      <c r="AP4" s="42"/>
      <c r="AQ4" s="41" t="s">
        <v>166</v>
      </c>
      <c r="AR4" s="42"/>
      <c r="AS4" s="41" t="s">
        <v>166</v>
      </c>
      <c r="AT4" s="49" t="s">
        <v>98</v>
      </c>
      <c r="AU4" s="42"/>
      <c r="AV4" s="41" t="s">
        <v>166</v>
      </c>
      <c r="AW4" s="42"/>
      <c r="AX4" s="41" t="s">
        <v>166</v>
      </c>
      <c r="AY4" s="42"/>
      <c r="AZ4" s="41" t="s">
        <v>166</v>
      </c>
      <c r="BA4" s="42"/>
      <c r="BB4" s="41" t="s">
        <v>166</v>
      </c>
      <c r="BC4" s="42"/>
      <c r="BD4" s="41" t="s">
        <v>166</v>
      </c>
      <c r="BE4" s="42"/>
      <c r="BF4" s="41" t="s">
        <v>166</v>
      </c>
      <c r="BG4" s="42"/>
      <c r="BH4" s="41" t="s">
        <v>166</v>
      </c>
      <c r="BI4" s="42"/>
      <c r="BJ4" s="41" t="s">
        <v>166</v>
      </c>
      <c r="BK4" s="49" t="s">
        <v>98</v>
      </c>
      <c r="BL4" s="42"/>
      <c r="BM4" s="41" t="s">
        <v>166</v>
      </c>
      <c r="BN4" s="42"/>
      <c r="BO4" s="41" t="s">
        <v>166</v>
      </c>
      <c r="BP4" s="42"/>
      <c r="BQ4" s="41" t="s">
        <v>166</v>
      </c>
      <c r="BR4" s="42"/>
      <c r="BS4" s="41" t="s">
        <v>166</v>
      </c>
      <c r="BT4" s="42"/>
      <c r="BU4" s="41" t="s">
        <v>166</v>
      </c>
      <c r="BV4" s="42"/>
      <c r="BW4" s="41" t="s">
        <v>166</v>
      </c>
      <c r="BX4" s="42"/>
      <c r="BY4" s="41" t="s">
        <v>166</v>
      </c>
      <c r="BZ4" s="42"/>
      <c r="CA4" s="41" t="s">
        <v>166</v>
      </c>
      <c r="CB4" s="49" t="s">
        <v>98</v>
      </c>
      <c r="CC4" s="42"/>
      <c r="CD4" s="41" t="s">
        <v>166</v>
      </c>
      <c r="CE4" s="42"/>
      <c r="CF4" s="41" t="s">
        <v>166</v>
      </c>
      <c r="CG4" s="42"/>
      <c r="CH4" s="41" t="s">
        <v>166</v>
      </c>
      <c r="CI4" s="42"/>
      <c r="CJ4" s="41" t="s">
        <v>166</v>
      </c>
      <c r="CK4" s="42"/>
      <c r="CL4" s="41" t="s">
        <v>166</v>
      </c>
      <c r="CM4" s="42"/>
      <c r="CN4" s="41" t="s">
        <v>166</v>
      </c>
      <c r="CO4" s="42"/>
      <c r="CP4" s="41" t="s">
        <v>166</v>
      </c>
      <c r="CQ4" s="42"/>
      <c r="CR4" s="41" t="s">
        <v>166</v>
      </c>
    </row>
    <row r="5" spans="1:150" ht="33.6" customHeight="1" x14ac:dyDescent="0.2">
      <c r="A5" s="475" t="s">
        <v>167</v>
      </c>
      <c r="B5" s="266" t="s">
        <v>168</v>
      </c>
      <c r="C5" s="43" t="s">
        <v>88</v>
      </c>
      <c r="D5" s="155"/>
      <c r="E5" s="470">
        <f>D5*(D6/12)</f>
        <v>0</v>
      </c>
      <c r="F5" s="155"/>
      <c r="G5" s="470">
        <f>F5*(F6/12)</f>
        <v>0</v>
      </c>
      <c r="H5" s="155"/>
      <c r="I5" s="470">
        <f>H5*(H6/12)</f>
        <v>0</v>
      </c>
      <c r="J5" s="155"/>
      <c r="K5" s="482">
        <f>J5*(J6/12)</f>
        <v>0</v>
      </c>
      <c r="L5" s="63" t="s">
        <v>88</v>
      </c>
      <c r="M5" s="155"/>
      <c r="N5" s="470">
        <f>M5*(M6/12)</f>
        <v>0</v>
      </c>
      <c r="O5" s="155"/>
      <c r="P5" s="470">
        <f>O5*(O6/12)</f>
        <v>0</v>
      </c>
      <c r="Q5" s="155"/>
      <c r="R5" s="470">
        <f>Q5*(Q6/12)</f>
        <v>0</v>
      </c>
      <c r="S5" s="155"/>
      <c r="T5" s="470">
        <f>S5*(S6/12)</f>
        <v>0</v>
      </c>
      <c r="U5" s="155"/>
      <c r="V5" s="470">
        <f>U5*(U6/12)</f>
        <v>0</v>
      </c>
      <c r="W5" s="155"/>
      <c r="X5" s="470">
        <f>W5*(W6/12)</f>
        <v>0</v>
      </c>
      <c r="Y5" s="155"/>
      <c r="Z5" s="470">
        <f>Y5*(Y6/12)</f>
        <v>0</v>
      </c>
      <c r="AA5" s="155"/>
      <c r="AB5" s="482">
        <f>AA5*(AA6/12)</f>
        <v>0</v>
      </c>
      <c r="AC5" s="63" t="s">
        <v>88</v>
      </c>
      <c r="AD5" s="155"/>
      <c r="AE5" s="470">
        <f>AD5*(AD6/12)</f>
        <v>0</v>
      </c>
      <c r="AF5" s="155"/>
      <c r="AG5" s="470">
        <f>AF5*(AF6/12)</f>
        <v>0</v>
      </c>
      <c r="AH5" s="155"/>
      <c r="AI5" s="470">
        <f>AH5*(AH6/12)</f>
        <v>0</v>
      </c>
      <c r="AJ5" s="155"/>
      <c r="AK5" s="470">
        <f>AJ5*(AJ6/12)</f>
        <v>0</v>
      </c>
      <c r="AL5" s="155"/>
      <c r="AM5" s="470">
        <f>AL5*(AL6/12)</f>
        <v>0</v>
      </c>
      <c r="AN5" s="155"/>
      <c r="AO5" s="470">
        <f>AN5*(AN6/12)</f>
        <v>0</v>
      </c>
      <c r="AP5" s="155"/>
      <c r="AQ5" s="470">
        <f>AP5*(AP6/12)</f>
        <v>0</v>
      </c>
      <c r="AR5" s="155"/>
      <c r="AS5" s="482">
        <f>AR5*(AR6/12)</f>
        <v>0</v>
      </c>
      <c r="AT5" s="63" t="s">
        <v>88</v>
      </c>
      <c r="AU5" s="155"/>
      <c r="AV5" s="470">
        <f>AU5*(AU6/12)</f>
        <v>0</v>
      </c>
      <c r="AW5" s="155"/>
      <c r="AX5" s="470">
        <f>AW5*(AW6/12)</f>
        <v>0</v>
      </c>
      <c r="AY5" s="155"/>
      <c r="AZ5" s="470">
        <f>AY5*(AY6/12)</f>
        <v>0</v>
      </c>
      <c r="BA5" s="155"/>
      <c r="BB5" s="470">
        <f>BA5*(BA6/12)</f>
        <v>0</v>
      </c>
      <c r="BC5" s="155"/>
      <c r="BD5" s="470">
        <f>BC5*(BC6/12)</f>
        <v>0</v>
      </c>
      <c r="BE5" s="155"/>
      <c r="BF5" s="470">
        <f>BE5*(BE6/12)</f>
        <v>0</v>
      </c>
      <c r="BG5" s="155"/>
      <c r="BH5" s="470">
        <f>BG5*(BG6/12)</f>
        <v>0</v>
      </c>
      <c r="BI5" s="155"/>
      <c r="BJ5" s="482">
        <f>BI5*(BI6/12)</f>
        <v>0</v>
      </c>
      <c r="BK5" s="63" t="s">
        <v>88</v>
      </c>
      <c r="BL5" s="155"/>
      <c r="BM5" s="470">
        <f>BL5*(BL6/12)</f>
        <v>0</v>
      </c>
      <c r="BN5" s="155"/>
      <c r="BO5" s="470">
        <f>BN5*(BN6/12)</f>
        <v>0</v>
      </c>
      <c r="BP5" s="155"/>
      <c r="BQ5" s="470">
        <f>BP5*(BP6/12)</f>
        <v>0</v>
      </c>
      <c r="BR5" s="155"/>
      <c r="BS5" s="470">
        <f>BR5*(BR6/12)</f>
        <v>0</v>
      </c>
      <c r="BT5" s="155"/>
      <c r="BU5" s="470">
        <f>BT5*(BT6/12)</f>
        <v>0</v>
      </c>
      <c r="BV5" s="155"/>
      <c r="BW5" s="470">
        <f>BV5*(BV6/12)</f>
        <v>0</v>
      </c>
      <c r="BX5" s="155"/>
      <c r="BY5" s="470">
        <f>BX5*(BX6/12)</f>
        <v>0</v>
      </c>
      <c r="BZ5" s="155"/>
      <c r="CA5" s="482">
        <f>BZ5*(BZ6/12)</f>
        <v>0</v>
      </c>
      <c r="CB5" s="63" t="s">
        <v>88</v>
      </c>
      <c r="CC5" s="155"/>
      <c r="CD5" s="470">
        <f>CC5*(CC6/12)</f>
        <v>0</v>
      </c>
      <c r="CE5" s="155"/>
      <c r="CF5" s="470">
        <f>CE5*(CE6/12)</f>
        <v>0</v>
      </c>
      <c r="CG5" s="155"/>
      <c r="CH5" s="470">
        <f>CG5*(CG6/12)</f>
        <v>0</v>
      </c>
      <c r="CI5" s="155"/>
      <c r="CJ5" s="470">
        <f>CI5*(CI6/12)</f>
        <v>0</v>
      </c>
      <c r="CK5" s="155"/>
      <c r="CL5" s="470">
        <f>CK5*(CK6/12)</f>
        <v>0</v>
      </c>
      <c r="CM5" s="155"/>
      <c r="CN5" s="470">
        <f>CM5*(CM6/12)</f>
        <v>0</v>
      </c>
      <c r="CO5" s="155"/>
      <c r="CP5" s="470">
        <f>CO5*(CO6/12)</f>
        <v>0</v>
      </c>
      <c r="CQ5" s="155"/>
      <c r="CR5" s="482">
        <f>CQ5*(CQ6/12)</f>
        <v>0</v>
      </c>
    </row>
    <row r="6" spans="1:150" ht="47.45" customHeight="1" thickBot="1" x14ac:dyDescent="0.25">
      <c r="A6" s="480"/>
      <c r="B6" s="267" t="s">
        <v>276</v>
      </c>
      <c r="C6" s="262" t="s">
        <v>277</v>
      </c>
      <c r="D6" s="24">
        <f>('Form 3-1'!$H$5*0.9)</f>
        <v>0</v>
      </c>
      <c r="E6" s="471"/>
      <c r="F6" s="24">
        <f>('Form 3-1'!$H$5*0.9)</f>
        <v>0</v>
      </c>
      <c r="G6" s="471"/>
      <c r="H6" s="24">
        <f>('Form 3-1'!$H$5*0.9)</f>
        <v>0</v>
      </c>
      <c r="I6" s="471"/>
      <c r="J6" s="24">
        <f>('Form 3-1'!$H$5*0.9)</f>
        <v>0</v>
      </c>
      <c r="K6" s="483"/>
      <c r="L6" s="64" t="s">
        <v>277</v>
      </c>
      <c r="M6" s="23">
        <f>('Form 3-1'!$H$5*0.9)</f>
        <v>0</v>
      </c>
      <c r="N6" s="471"/>
      <c r="O6" s="23">
        <f>('Form 3-1'!$H$5*0.9)</f>
        <v>0</v>
      </c>
      <c r="P6" s="471"/>
      <c r="Q6" s="23">
        <f>('Form 3-1'!$H$5*0.9)</f>
        <v>0</v>
      </c>
      <c r="R6" s="471"/>
      <c r="S6" s="23">
        <f>('Form 3-1'!$H$5*0.9)</f>
        <v>0</v>
      </c>
      <c r="T6" s="471"/>
      <c r="U6" s="23">
        <f>('Form 3-1'!$H$5*0.9)</f>
        <v>0</v>
      </c>
      <c r="V6" s="471"/>
      <c r="W6" s="23">
        <f>('Form 3-1'!$H$5*0.9)</f>
        <v>0</v>
      </c>
      <c r="X6" s="471"/>
      <c r="Y6" s="23">
        <f>('Form 3-1'!$H$5*0.9)</f>
        <v>0</v>
      </c>
      <c r="Z6" s="471"/>
      <c r="AA6" s="23">
        <f>('Form 3-1'!$H$5*0.9)</f>
        <v>0</v>
      </c>
      <c r="AB6" s="483"/>
      <c r="AC6" s="64" t="s">
        <v>277</v>
      </c>
      <c r="AD6" s="23">
        <f>('Form 3-1'!$H$5*0.9)</f>
        <v>0</v>
      </c>
      <c r="AE6" s="478"/>
      <c r="AF6" s="23">
        <f>('Form 3-1'!$H$5*0.9)</f>
        <v>0</v>
      </c>
      <c r="AG6" s="478"/>
      <c r="AH6" s="23">
        <f>('Form 3-1'!$H$5*0.9)</f>
        <v>0</v>
      </c>
      <c r="AI6" s="478"/>
      <c r="AJ6" s="23">
        <f>('Form 3-1'!$H$5*0.9)</f>
        <v>0</v>
      </c>
      <c r="AK6" s="478"/>
      <c r="AL6" s="23">
        <f>('Form 3-1'!$H$5*0.9)</f>
        <v>0</v>
      </c>
      <c r="AM6" s="478"/>
      <c r="AN6" s="23">
        <f>('Form 3-1'!$H$5*0.9)</f>
        <v>0</v>
      </c>
      <c r="AO6" s="478"/>
      <c r="AP6" s="23">
        <f>('Form 3-1'!$H$5*0.9)</f>
        <v>0</v>
      </c>
      <c r="AQ6" s="478"/>
      <c r="AR6" s="23">
        <f>('Form 3-1'!$H$5*0.9)</f>
        <v>0</v>
      </c>
      <c r="AS6" s="485"/>
      <c r="AT6" s="64" t="s">
        <v>277</v>
      </c>
      <c r="AU6" s="23">
        <f>('Form 3-1'!$H$5*0.9)</f>
        <v>0</v>
      </c>
      <c r="AV6" s="478"/>
      <c r="AW6" s="23">
        <f>('Form 3-1'!$H$5*0.9)</f>
        <v>0</v>
      </c>
      <c r="AX6" s="478"/>
      <c r="AY6" s="23">
        <f>('Form 3-1'!$H$5*0.9)</f>
        <v>0</v>
      </c>
      <c r="AZ6" s="478"/>
      <c r="BA6" s="23">
        <f>('Form 3-1'!$H$5*0.9)</f>
        <v>0</v>
      </c>
      <c r="BB6" s="478"/>
      <c r="BC6" s="23">
        <f>('Form 3-1'!$H$5*0.9)</f>
        <v>0</v>
      </c>
      <c r="BD6" s="478"/>
      <c r="BE6" s="23">
        <f>('Form 3-1'!$H$5*0.9)</f>
        <v>0</v>
      </c>
      <c r="BF6" s="478"/>
      <c r="BG6" s="23">
        <f>('Form 3-1'!$H$5*0.9)</f>
        <v>0</v>
      </c>
      <c r="BH6" s="478"/>
      <c r="BI6" s="23">
        <f>('Form 3-1'!$H$5*0.9)</f>
        <v>0</v>
      </c>
      <c r="BJ6" s="485"/>
      <c r="BK6" s="64" t="s">
        <v>277</v>
      </c>
      <c r="BL6" s="23">
        <f>('Form 3-1'!$H$5*0.9)</f>
        <v>0</v>
      </c>
      <c r="BM6" s="478"/>
      <c r="BN6" s="23">
        <f>('Form 3-1'!$H$5*0.9)</f>
        <v>0</v>
      </c>
      <c r="BO6" s="478"/>
      <c r="BP6" s="23">
        <f>('Form 3-1'!$H$5*0.9)</f>
        <v>0</v>
      </c>
      <c r="BQ6" s="478"/>
      <c r="BR6" s="23">
        <f>('Form 3-1'!$H$5*0.9)</f>
        <v>0</v>
      </c>
      <c r="BS6" s="478"/>
      <c r="BT6" s="23">
        <f>('Form 3-1'!$H$5*0.9)</f>
        <v>0</v>
      </c>
      <c r="BU6" s="478"/>
      <c r="BV6" s="23">
        <f>('Form 3-1'!$H$5*0.9)</f>
        <v>0</v>
      </c>
      <c r="BW6" s="478"/>
      <c r="BX6" s="23">
        <f>('Form 3-1'!$H$5*0.9)</f>
        <v>0</v>
      </c>
      <c r="BY6" s="478"/>
      <c r="BZ6" s="23">
        <f>('Form 3-1'!$H$5*0.9)</f>
        <v>0</v>
      </c>
      <c r="CA6" s="485"/>
      <c r="CB6" s="64" t="s">
        <v>277</v>
      </c>
      <c r="CC6" s="23">
        <f>('Form 3-1'!$H$5*0.9)</f>
        <v>0</v>
      </c>
      <c r="CD6" s="478"/>
      <c r="CE6" s="23">
        <f>('Form 3-1'!$H$5*0.9)</f>
        <v>0</v>
      </c>
      <c r="CF6" s="478"/>
      <c r="CG6" s="23">
        <f>('Form 3-1'!$H$5*0.9)</f>
        <v>0</v>
      </c>
      <c r="CH6" s="478"/>
      <c r="CI6" s="23">
        <f>('Form 3-1'!$H$5*0.9)</f>
        <v>0</v>
      </c>
      <c r="CJ6" s="478"/>
      <c r="CK6" s="23">
        <f>('Form 3-1'!$H$5*0.9)</f>
        <v>0</v>
      </c>
      <c r="CL6" s="478"/>
      <c r="CM6" s="23">
        <f>('Form 3-1'!$H$5*0.9)</f>
        <v>0</v>
      </c>
      <c r="CN6" s="478"/>
      <c r="CO6" s="23">
        <f>('Form 3-1'!$H$5*0.9)</f>
        <v>0</v>
      </c>
      <c r="CP6" s="478"/>
      <c r="CQ6" s="23">
        <f>('Form 3-1'!$H$5*0.9)</f>
        <v>0</v>
      </c>
      <c r="CR6" s="485"/>
    </row>
    <row r="7" spans="1:150" ht="16.149999999999999" customHeight="1" x14ac:dyDescent="0.25">
      <c r="A7" s="486" t="s">
        <v>169</v>
      </c>
      <c r="B7" s="271" t="s">
        <v>170</v>
      </c>
      <c r="C7" s="260" t="s">
        <v>90</v>
      </c>
      <c r="D7" s="261"/>
      <c r="E7" s="481">
        <f>(D7*D8)+(D9*D10*D11)</f>
        <v>0</v>
      </c>
      <c r="F7" s="261"/>
      <c r="G7" s="481">
        <f>(F7*F8)+(F9*F10*F11)</f>
        <v>0</v>
      </c>
      <c r="H7" s="261"/>
      <c r="I7" s="481">
        <f>(H7*H8)+(H9*H10*H11)</f>
        <v>0</v>
      </c>
      <c r="J7" s="261"/>
      <c r="K7" s="481">
        <f>(J7*J8)+(J9*J10*J11)</f>
        <v>0</v>
      </c>
      <c r="L7" s="65" t="s">
        <v>90</v>
      </c>
      <c r="M7" s="155"/>
      <c r="N7" s="470">
        <f>(M7*M8)+(M9*M10*M11)</f>
        <v>0</v>
      </c>
      <c r="O7" s="155"/>
      <c r="P7" s="470">
        <f>(O7*O8)+(O9*O10*O11)</f>
        <v>0</v>
      </c>
      <c r="Q7" s="155"/>
      <c r="R7" s="470">
        <f>(Q7*Q8)+(Q9*Q10*Q11)</f>
        <v>0</v>
      </c>
      <c r="S7" s="155"/>
      <c r="T7" s="470">
        <f>(S7*S8)+(S9*S10*S11)</f>
        <v>0</v>
      </c>
      <c r="U7" s="155"/>
      <c r="V7" s="470">
        <f>(U7*U8)+(U9*U10*U11)</f>
        <v>0</v>
      </c>
      <c r="W7" s="155"/>
      <c r="X7" s="470">
        <f>(W7*W8)+(W9*W10*W11)</f>
        <v>0</v>
      </c>
      <c r="Y7" s="155"/>
      <c r="Z7" s="470">
        <f>(Y7*Y8)+(Y9*Y10*Y11)</f>
        <v>0</v>
      </c>
      <c r="AA7" s="155"/>
      <c r="AB7" s="482">
        <f>(AA7*AA8)+(AA9*AA10*AA11)</f>
        <v>0</v>
      </c>
      <c r="AC7" s="65" t="s">
        <v>90</v>
      </c>
      <c r="AD7" s="155"/>
      <c r="AE7" s="470">
        <f>(AD7*AD8)+(AD9*AD10*AD11)</f>
        <v>0</v>
      </c>
      <c r="AF7" s="155"/>
      <c r="AG7" s="470">
        <f>(AF7*AF8)+(AF9*AF10*AF11)</f>
        <v>0</v>
      </c>
      <c r="AH7" s="155"/>
      <c r="AI7" s="470">
        <f>(AH7*AH8)+(AH9*AH10*AH11)</f>
        <v>0</v>
      </c>
      <c r="AJ7" s="155"/>
      <c r="AK7" s="470">
        <f>(AJ7*AJ8)+(AJ9*AJ10*AJ11)</f>
        <v>0</v>
      </c>
      <c r="AL7" s="155"/>
      <c r="AM7" s="470">
        <f>(AL7*AL8)+(AL9*AL10*AL11)</f>
        <v>0</v>
      </c>
      <c r="AN7" s="155"/>
      <c r="AO7" s="470">
        <f>(AN7*AN8)+(AN9*AN10*AN11)</f>
        <v>0</v>
      </c>
      <c r="AP7" s="155"/>
      <c r="AQ7" s="470">
        <f>(AP7*AP8)+(AP9*AP10*AP11)</f>
        <v>0</v>
      </c>
      <c r="AR7" s="155"/>
      <c r="AS7" s="482">
        <f>(AR7*AR8)+(AR9*AR10*AR11)</f>
        <v>0</v>
      </c>
      <c r="AT7" s="65" t="s">
        <v>90</v>
      </c>
      <c r="AU7" s="155"/>
      <c r="AV7" s="470">
        <f>(AU7*AU8)+(AU9*AU10*AU11)</f>
        <v>0</v>
      </c>
      <c r="AW7" s="155"/>
      <c r="AX7" s="470">
        <f>(AW7*AW8)+(AW9*AW10*AW11)</f>
        <v>0</v>
      </c>
      <c r="AY7" s="155"/>
      <c r="AZ7" s="470">
        <f>(AY7*AY8)+(AY9*AY10*AY11)</f>
        <v>0</v>
      </c>
      <c r="BA7" s="155"/>
      <c r="BB7" s="470">
        <f>(BA7*BA8)+(BA9*BA10*BA11)</f>
        <v>0</v>
      </c>
      <c r="BC7" s="155"/>
      <c r="BD7" s="470">
        <f>(BC7*BC8)+(BC9*BC10*BC11)</f>
        <v>0</v>
      </c>
      <c r="BE7" s="155"/>
      <c r="BF7" s="470">
        <f>(BE7*BE8)+(BE9*BE10*BE11)</f>
        <v>0</v>
      </c>
      <c r="BG7" s="155"/>
      <c r="BH7" s="470">
        <f>(BG7*BG8)+(BG9*BG10*BG11)</f>
        <v>0</v>
      </c>
      <c r="BI7" s="155"/>
      <c r="BJ7" s="482">
        <f>(BI7*BI8)+(BI9*BI10*BI11)</f>
        <v>0</v>
      </c>
      <c r="BK7" s="65" t="s">
        <v>90</v>
      </c>
      <c r="BL7" s="155"/>
      <c r="BM7" s="470">
        <f>(BL7*BL8)+(BL9*BL10*BL11)</f>
        <v>0</v>
      </c>
      <c r="BN7" s="155"/>
      <c r="BO7" s="470">
        <f>(BN7*BN8)+(BN9*BN10*BN11)</f>
        <v>0</v>
      </c>
      <c r="BP7" s="155"/>
      <c r="BQ7" s="470">
        <f>(BP7*BP8)+(BP9*BP10*BP11)</f>
        <v>0</v>
      </c>
      <c r="BR7" s="155"/>
      <c r="BS7" s="470">
        <f>(BR7*BR8)+(BR9*BR10*BR11)</f>
        <v>0</v>
      </c>
      <c r="BT7" s="155"/>
      <c r="BU7" s="470">
        <f>(BT7*BT8)+(BT9*BT10*BT11)</f>
        <v>0</v>
      </c>
      <c r="BV7" s="155"/>
      <c r="BW7" s="470">
        <f>(BV7*BV8)+(BV9*BV10*BV11)</f>
        <v>0</v>
      </c>
      <c r="BX7" s="155"/>
      <c r="BY7" s="470">
        <f>(BX7*BX8)+(BX9*BX10*BX11)</f>
        <v>0</v>
      </c>
      <c r="BZ7" s="155"/>
      <c r="CA7" s="482">
        <f>(BZ7*BZ8)+(BZ9*BZ10*BZ11)</f>
        <v>0</v>
      </c>
      <c r="CB7" s="65" t="s">
        <v>90</v>
      </c>
      <c r="CC7" s="155"/>
      <c r="CD7" s="470">
        <f>(CC7*CC8)+(CC9*CC10*CC11)</f>
        <v>0</v>
      </c>
      <c r="CE7" s="155"/>
      <c r="CF7" s="470">
        <f>(CE7*CE8)+(CE9*CE10*CE11)</f>
        <v>0</v>
      </c>
      <c r="CG7" s="155"/>
      <c r="CH7" s="470">
        <f>(CG7*CG8)+(CG9*CG10*CG11)</f>
        <v>0</v>
      </c>
      <c r="CI7" s="155"/>
      <c r="CJ7" s="470">
        <f>(CI7*CI8)+(CI9*CI10*CI11)</f>
        <v>0</v>
      </c>
      <c r="CK7" s="155"/>
      <c r="CL7" s="470">
        <f>(CK7*CK8)+(CK9*CK10*CK11)</f>
        <v>0</v>
      </c>
      <c r="CM7" s="155"/>
      <c r="CN7" s="470">
        <f>(CM7*CM8)+(CM9*CM10*CM11)</f>
        <v>0</v>
      </c>
      <c r="CO7" s="155"/>
      <c r="CP7" s="470">
        <f>(CO7*CO8)+(CO9*CO10*CO11)</f>
        <v>0</v>
      </c>
      <c r="CQ7" s="155"/>
      <c r="CR7" s="482">
        <f>(CQ7*CQ8)+(CQ9*CQ10*CQ11)</f>
        <v>0</v>
      </c>
    </row>
    <row r="8" spans="1:150" ht="16.149999999999999" customHeight="1" x14ac:dyDescent="0.25">
      <c r="A8" s="379"/>
      <c r="B8" s="269" t="s">
        <v>171</v>
      </c>
      <c r="C8" s="45" t="s">
        <v>91</v>
      </c>
      <c r="D8" s="139"/>
      <c r="E8" s="477"/>
      <c r="F8" s="139"/>
      <c r="G8" s="477"/>
      <c r="H8" s="139"/>
      <c r="I8" s="477"/>
      <c r="J8" s="139"/>
      <c r="K8" s="477"/>
      <c r="L8" s="66" t="s">
        <v>91</v>
      </c>
      <c r="M8" s="139"/>
      <c r="N8" s="477"/>
      <c r="O8" s="139"/>
      <c r="P8" s="477"/>
      <c r="Q8" s="139"/>
      <c r="R8" s="477"/>
      <c r="S8" s="139"/>
      <c r="T8" s="477"/>
      <c r="U8" s="139"/>
      <c r="V8" s="477"/>
      <c r="W8" s="139"/>
      <c r="X8" s="477"/>
      <c r="Y8" s="139"/>
      <c r="Z8" s="477"/>
      <c r="AA8" s="139"/>
      <c r="AB8" s="380"/>
      <c r="AC8" s="66" t="s">
        <v>91</v>
      </c>
      <c r="AD8" s="139"/>
      <c r="AE8" s="477"/>
      <c r="AF8" s="139"/>
      <c r="AG8" s="477"/>
      <c r="AH8" s="139"/>
      <c r="AI8" s="477"/>
      <c r="AJ8" s="139"/>
      <c r="AK8" s="477"/>
      <c r="AL8" s="139"/>
      <c r="AM8" s="477"/>
      <c r="AN8" s="139"/>
      <c r="AO8" s="477"/>
      <c r="AP8" s="139"/>
      <c r="AQ8" s="477"/>
      <c r="AR8" s="139"/>
      <c r="AS8" s="380"/>
      <c r="AT8" s="66" t="s">
        <v>91</v>
      </c>
      <c r="AU8" s="139"/>
      <c r="AV8" s="477"/>
      <c r="AW8" s="139"/>
      <c r="AX8" s="477"/>
      <c r="AY8" s="139"/>
      <c r="AZ8" s="477"/>
      <c r="BA8" s="139"/>
      <c r="BB8" s="477"/>
      <c r="BC8" s="139"/>
      <c r="BD8" s="477"/>
      <c r="BE8" s="139"/>
      <c r="BF8" s="477"/>
      <c r="BG8" s="139"/>
      <c r="BH8" s="477"/>
      <c r="BI8" s="139"/>
      <c r="BJ8" s="380"/>
      <c r="BK8" s="66" t="s">
        <v>91</v>
      </c>
      <c r="BL8" s="139"/>
      <c r="BM8" s="477"/>
      <c r="BN8" s="139"/>
      <c r="BO8" s="477"/>
      <c r="BP8" s="139"/>
      <c r="BQ8" s="477"/>
      <c r="BR8" s="139"/>
      <c r="BS8" s="477"/>
      <c r="BT8" s="139"/>
      <c r="BU8" s="477"/>
      <c r="BV8" s="139"/>
      <c r="BW8" s="477"/>
      <c r="BX8" s="139"/>
      <c r="BY8" s="477"/>
      <c r="BZ8" s="139"/>
      <c r="CA8" s="380"/>
      <c r="CB8" s="66" t="s">
        <v>91</v>
      </c>
      <c r="CC8" s="139"/>
      <c r="CD8" s="477"/>
      <c r="CE8" s="139"/>
      <c r="CF8" s="477"/>
      <c r="CG8" s="139"/>
      <c r="CH8" s="477"/>
      <c r="CI8" s="139"/>
      <c r="CJ8" s="477"/>
      <c r="CK8" s="139"/>
      <c r="CL8" s="477"/>
      <c r="CM8" s="139"/>
      <c r="CN8" s="477"/>
      <c r="CO8" s="139"/>
      <c r="CP8" s="477"/>
      <c r="CQ8" s="139"/>
      <c r="CR8" s="380"/>
    </row>
    <row r="9" spans="1:150" ht="16.149999999999999" customHeight="1" x14ac:dyDescent="0.25">
      <c r="A9" s="379"/>
      <c r="B9" s="269" t="s">
        <v>172</v>
      </c>
      <c r="C9" s="45" t="s">
        <v>92</v>
      </c>
      <c r="D9" s="138"/>
      <c r="E9" s="477"/>
      <c r="F9" s="138"/>
      <c r="G9" s="477"/>
      <c r="H9" s="138"/>
      <c r="I9" s="477"/>
      <c r="J9" s="138"/>
      <c r="K9" s="477"/>
      <c r="L9" s="66" t="s">
        <v>92</v>
      </c>
      <c r="M9" s="138"/>
      <c r="N9" s="477"/>
      <c r="O9" s="138"/>
      <c r="P9" s="477"/>
      <c r="Q9" s="138"/>
      <c r="R9" s="477"/>
      <c r="S9" s="138"/>
      <c r="T9" s="477"/>
      <c r="U9" s="138"/>
      <c r="V9" s="477"/>
      <c r="W9" s="138"/>
      <c r="X9" s="477"/>
      <c r="Y9" s="138"/>
      <c r="Z9" s="477"/>
      <c r="AA9" s="138"/>
      <c r="AB9" s="380"/>
      <c r="AC9" s="66" t="s">
        <v>92</v>
      </c>
      <c r="AD9" s="138"/>
      <c r="AE9" s="477"/>
      <c r="AF9" s="138"/>
      <c r="AG9" s="477"/>
      <c r="AH9" s="138"/>
      <c r="AI9" s="477"/>
      <c r="AJ9" s="138"/>
      <c r="AK9" s="477"/>
      <c r="AL9" s="138"/>
      <c r="AM9" s="477"/>
      <c r="AN9" s="138"/>
      <c r="AO9" s="477"/>
      <c r="AP9" s="138"/>
      <c r="AQ9" s="477"/>
      <c r="AR9" s="138"/>
      <c r="AS9" s="380"/>
      <c r="AT9" s="66" t="s">
        <v>92</v>
      </c>
      <c r="AU9" s="138"/>
      <c r="AV9" s="477"/>
      <c r="AW9" s="138"/>
      <c r="AX9" s="477"/>
      <c r="AY9" s="138"/>
      <c r="AZ9" s="477"/>
      <c r="BA9" s="138"/>
      <c r="BB9" s="477"/>
      <c r="BC9" s="138"/>
      <c r="BD9" s="477"/>
      <c r="BE9" s="138"/>
      <c r="BF9" s="477"/>
      <c r="BG9" s="138"/>
      <c r="BH9" s="477"/>
      <c r="BI9" s="138"/>
      <c r="BJ9" s="380"/>
      <c r="BK9" s="66" t="s">
        <v>92</v>
      </c>
      <c r="BL9" s="138"/>
      <c r="BM9" s="477"/>
      <c r="BN9" s="138"/>
      <c r="BO9" s="477"/>
      <c r="BP9" s="138"/>
      <c r="BQ9" s="477"/>
      <c r="BR9" s="138"/>
      <c r="BS9" s="477"/>
      <c r="BT9" s="138"/>
      <c r="BU9" s="477"/>
      <c r="BV9" s="138"/>
      <c r="BW9" s="477"/>
      <c r="BX9" s="138"/>
      <c r="BY9" s="477"/>
      <c r="BZ9" s="138"/>
      <c r="CA9" s="380"/>
      <c r="CB9" s="66" t="s">
        <v>92</v>
      </c>
      <c r="CC9" s="138"/>
      <c r="CD9" s="477"/>
      <c r="CE9" s="138"/>
      <c r="CF9" s="477"/>
      <c r="CG9" s="138"/>
      <c r="CH9" s="477"/>
      <c r="CI9" s="138"/>
      <c r="CJ9" s="477"/>
      <c r="CK9" s="138"/>
      <c r="CL9" s="477"/>
      <c r="CM9" s="138"/>
      <c r="CN9" s="477"/>
      <c r="CO9" s="138"/>
      <c r="CP9" s="477"/>
      <c r="CQ9" s="138"/>
      <c r="CR9" s="380"/>
    </row>
    <row r="10" spans="1:150" ht="16.149999999999999" customHeight="1" x14ac:dyDescent="0.25">
      <c r="A10" s="379"/>
      <c r="B10" s="269" t="s">
        <v>173</v>
      </c>
      <c r="C10" s="45" t="s">
        <v>93</v>
      </c>
      <c r="D10" s="139"/>
      <c r="E10" s="477"/>
      <c r="F10" s="139"/>
      <c r="G10" s="477"/>
      <c r="H10" s="139"/>
      <c r="I10" s="477"/>
      <c r="J10" s="139"/>
      <c r="K10" s="477"/>
      <c r="L10" s="66" t="s">
        <v>93</v>
      </c>
      <c r="M10" s="139"/>
      <c r="N10" s="477"/>
      <c r="O10" s="139"/>
      <c r="P10" s="477"/>
      <c r="Q10" s="139"/>
      <c r="R10" s="477"/>
      <c r="S10" s="139"/>
      <c r="T10" s="477"/>
      <c r="U10" s="139"/>
      <c r="V10" s="477"/>
      <c r="W10" s="139"/>
      <c r="X10" s="477"/>
      <c r="Y10" s="139"/>
      <c r="Z10" s="477"/>
      <c r="AA10" s="139"/>
      <c r="AB10" s="380"/>
      <c r="AC10" s="66" t="s">
        <v>93</v>
      </c>
      <c r="AD10" s="139"/>
      <c r="AE10" s="477"/>
      <c r="AF10" s="139"/>
      <c r="AG10" s="477"/>
      <c r="AH10" s="139"/>
      <c r="AI10" s="477"/>
      <c r="AJ10" s="139"/>
      <c r="AK10" s="477"/>
      <c r="AL10" s="139"/>
      <c r="AM10" s="477"/>
      <c r="AN10" s="139"/>
      <c r="AO10" s="477"/>
      <c r="AP10" s="139"/>
      <c r="AQ10" s="477"/>
      <c r="AR10" s="139"/>
      <c r="AS10" s="380"/>
      <c r="AT10" s="66" t="s">
        <v>93</v>
      </c>
      <c r="AU10" s="139"/>
      <c r="AV10" s="477"/>
      <c r="AW10" s="139"/>
      <c r="AX10" s="477"/>
      <c r="AY10" s="139"/>
      <c r="AZ10" s="477"/>
      <c r="BA10" s="139"/>
      <c r="BB10" s="477"/>
      <c r="BC10" s="139"/>
      <c r="BD10" s="477"/>
      <c r="BE10" s="139"/>
      <c r="BF10" s="477"/>
      <c r="BG10" s="139"/>
      <c r="BH10" s="477"/>
      <c r="BI10" s="139"/>
      <c r="BJ10" s="380"/>
      <c r="BK10" s="66" t="s">
        <v>93</v>
      </c>
      <c r="BL10" s="139"/>
      <c r="BM10" s="477"/>
      <c r="BN10" s="139"/>
      <c r="BO10" s="477"/>
      <c r="BP10" s="139"/>
      <c r="BQ10" s="477"/>
      <c r="BR10" s="139"/>
      <c r="BS10" s="477"/>
      <c r="BT10" s="139"/>
      <c r="BU10" s="477"/>
      <c r="BV10" s="139"/>
      <c r="BW10" s="477"/>
      <c r="BX10" s="139"/>
      <c r="BY10" s="477"/>
      <c r="BZ10" s="139"/>
      <c r="CA10" s="380"/>
      <c r="CB10" s="66" t="s">
        <v>93</v>
      </c>
      <c r="CC10" s="139"/>
      <c r="CD10" s="477"/>
      <c r="CE10" s="139"/>
      <c r="CF10" s="477"/>
      <c r="CG10" s="139"/>
      <c r="CH10" s="477"/>
      <c r="CI10" s="139"/>
      <c r="CJ10" s="477"/>
      <c r="CK10" s="139"/>
      <c r="CL10" s="477"/>
      <c r="CM10" s="139"/>
      <c r="CN10" s="477"/>
      <c r="CO10" s="139"/>
      <c r="CP10" s="477"/>
      <c r="CQ10" s="139"/>
      <c r="CR10" s="380"/>
    </row>
    <row r="11" spans="1:150" ht="16.149999999999999" customHeight="1" thickBot="1" x14ac:dyDescent="0.3">
      <c r="A11" s="487"/>
      <c r="B11" s="270" t="s">
        <v>84</v>
      </c>
      <c r="C11" s="46" t="s">
        <v>94</v>
      </c>
      <c r="D11" s="156"/>
      <c r="E11" s="478"/>
      <c r="F11" s="156"/>
      <c r="G11" s="478"/>
      <c r="H11" s="156"/>
      <c r="I11" s="478"/>
      <c r="J11" s="156"/>
      <c r="K11" s="478"/>
      <c r="L11" s="67" t="s">
        <v>94</v>
      </c>
      <c r="M11" s="156"/>
      <c r="N11" s="478"/>
      <c r="O11" s="156"/>
      <c r="P11" s="478"/>
      <c r="Q11" s="156"/>
      <c r="R11" s="478"/>
      <c r="S11" s="156"/>
      <c r="T11" s="478"/>
      <c r="U11" s="156"/>
      <c r="V11" s="478"/>
      <c r="W11" s="156"/>
      <c r="X11" s="478"/>
      <c r="Y11" s="156"/>
      <c r="Z11" s="478"/>
      <c r="AA11" s="156"/>
      <c r="AB11" s="485"/>
      <c r="AC11" s="67" t="s">
        <v>94</v>
      </c>
      <c r="AD11" s="156"/>
      <c r="AE11" s="478"/>
      <c r="AF11" s="156"/>
      <c r="AG11" s="478"/>
      <c r="AH11" s="156"/>
      <c r="AI11" s="478"/>
      <c r="AJ11" s="156"/>
      <c r="AK11" s="478"/>
      <c r="AL11" s="156"/>
      <c r="AM11" s="478"/>
      <c r="AN11" s="156"/>
      <c r="AO11" s="478"/>
      <c r="AP11" s="156"/>
      <c r="AQ11" s="478"/>
      <c r="AR11" s="156"/>
      <c r="AS11" s="485"/>
      <c r="AT11" s="67" t="s">
        <v>94</v>
      </c>
      <c r="AU11" s="156"/>
      <c r="AV11" s="478"/>
      <c r="AW11" s="156"/>
      <c r="AX11" s="478"/>
      <c r="AY11" s="156"/>
      <c r="AZ11" s="478"/>
      <c r="BA11" s="156"/>
      <c r="BB11" s="478"/>
      <c r="BC11" s="156"/>
      <c r="BD11" s="478"/>
      <c r="BE11" s="156"/>
      <c r="BF11" s="478"/>
      <c r="BG11" s="156"/>
      <c r="BH11" s="478"/>
      <c r="BI11" s="156"/>
      <c r="BJ11" s="485"/>
      <c r="BK11" s="67" t="s">
        <v>94</v>
      </c>
      <c r="BL11" s="156"/>
      <c r="BM11" s="478"/>
      <c r="BN11" s="156"/>
      <c r="BO11" s="478"/>
      <c r="BP11" s="156"/>
      <c r="BQ11" s="478"/>
      <c r="BR11" s="156"/>
      <c r="BS11" s="478"/>
      <c r="BT11" s="156"/>
      <c r="BU11" s="478"/>
      <c r="BV11" s="156"/>
      <c r="BW11" s="478"/>
      <c r="BX11" s="156"/>
      <c r="BY11" s="478"/>
      <c r="BZ11" s="156"/>
      <c r="CA11" s="485"/>
      <c r="CB11" s="67" t="s">
        <v>94</v>
      </c>
      <c r="CC11" s="156"/>
      <c r="CD11" s="478"/>
      <c r="CE11" s="156"/>
      <c r="CF11" s="478"/>
      <c r="CG11" s="156"/>
      <c r="CH11" s="478"/>
      <c r="CI11" s="156"/>
      <c r="CJ11" s="478"/>
      <c r="CK11" s="156"/>
      <c r="CL11" s="478"/>
      <c r="CM11" s="156"/>
      <c r="CN11" s="478"/>
      <c r="CO11" s="156"/>
      <c r="CP11" s="478"/>
      <c r="CQ11" s="156"/>
      <c r="CR11" s="485"/>
    </row>
    <row r="12" spans="1:150" ht="16.149999999999999" customHeight="1" x14ac:dyDescent="0.25">
      <c r="A12" s="475" t="s">
        <v>174</v>
      </c>
      <c r="B12" s="266" t="s">
        <v>175</v>
      </c>
      <c r="C12" s="44" t="s">
        <v>274</v>
      </c>
      <c r="D12" s="155"/>
      <c r="E12" s="470">
        <f>((D12*218)+(D13*109)+(D14))*(D15/12)</f>
        <v>0</v>
      </c>
      <c r="F12" s="155"/>
      <c r="G12" s="470">
        <f>((F12*218)+(F13*109)+(F14))*(F15/12)</f>
        <v>0</v>
      </c>
      <c r="H12" s="155"/>
      <c r="I12" s="470">
        <f>((H12*218)+(H13*109)+(H14))*(H15/12)</f>
        <v>0</v>
      </c>
      <c r="J12" s="155"/>
      <c r="K12" s="482">
        <f>((J12*218)+(J13*109)+(J14))*(J15/12)</f>
        <v>0</v>
      </c>
      <c r="L12" s="65" t="s">
        <v>274</v>
      </c>
      <c r="M12" s="155"/>
      <c r="N12" s="491">
        <f>((M12*218)+(M13*109)+(M14))*(M15/12)</f>
        <v>0</v>
      </c>
      <c r="O12" s="155"/>
      <c r="P12" s="491">
        <f>((O12*218)+(O13*109)+(O14))*(O15/12)</f>
        <v>0</v>
      </c>
      <c r="Q12" s="155"/>
      <c r="R12" s="491">
        <f>((Q12*218)+(Q13*109)+(Q14))*(Q15/12)</f>
        <v>0</v>
      </c>
      <c r="S12" s="155"/>
      <c r="T12" s="491">
        <f>((S12*218)+(S13*109)+(S14))*(S15/12)</f>
        <v>0</v>
      </c>
      <c r="U12" s="155"/>
      <c r="V12" s="491">
        <f>((U12*218)+(U13*109)+(U14))*(U15/12)</f>
        <v>0</v>
      </c>
      <c r="W12" s="155"/>
      <c r="X12" s="491">
        <f>((W12*218)+(W13*109)+(W14))*(W15/12)</f>
        <v>0</v>
      </c>
      <c r="Y12" s="155"/>
      <c r="Z12" s="491">
        <f>((Y12*218)+(Y13*109)+(Y14))*(Y15/12)</f>
        <v>0</v>
      </c>
      <c r="AA12" s="155"/>
      <c r="AB12" s="502">
        <f>((AA12*218)+(AA13*109)+(AA14))*(AA15/12)</f>
        <v>0</v>
      </c>
      <c r="AC12" s="65" t="s">
        <v>274</v>
      </c>
      <c r="AD12" s="155"/>
      <c r="AE12" s="491">
        <f>((AD12*218)+(AD13*109)+(AD14))*(AD15/12)</f>
        <v>0</v>
      </c>
      <c r="AF12" s="155"/>
      <c r="AG12" s="491">
        <f>((AF12*218)+(AF13*109)+(AF14))*(AF15/12)</f>
        <v>0</v>
      </c>
      <c r="AH12" s="155"/>
      <c r="AI12" s="491">
        <f>((AH12*218)+(AH13*109)+(AH14))*(AH15/12)</f>
        <v>0</v>
      </c>
      <c r="AJ12" s="155"/>
      <c r="AK12" s="491">
        <f>((AJ12*218)+(AJ13*109)+(AJ14))*(AJ15/12)</f>
        <v>0</v>
      </c>
      <c r="AL12" s="155"/>
      <c r="AM12" s="491">
        <f>((AL12*218)+(AL13*109)+(AL14))*(AL15/12)</f>
        <v>0</v>
      </c>
      <c r="AN12" s="155"/>
      <c r="AO12" s="491">
        <f>((AN12*218)+(AN13*109)+(AN14))*(AN15/12)</f>
        <v>0</v>
      </c>
      <c r="AP12" s="155"/>
      <c r="AQ12" s="491">
        <f>((AP12*218)+(AP13*109)+(AP14))*(AP15/12)</f>
        <v>0</v>
      </c>
      <c r="AR12" s="155"/>
      <c r="AS12" s="502">
        <f>((AR12*218)+(AR13*109)+(AR14))*(AR15/12)</f>
        <v>0</v>
      </c>
      <c r="AT12" s="65" t="s">
        <v>274</v>
      </c>
      <c r="AU12" s="155"/>
      <c r="AV12" s="491">
        <f>((AU12*218)+(AU13*109)+(AU14))*(AU15/12)</f>
        <v>0</v>
      </c>
      <c r="AW12" s="155"/>
      <c r="AX12" s="491">
        <f>((AW12*218)+(AW13*109)+(AW14))*(AW15/12)</f>
        <v>0</v>
      </c>
      <c r="AY12" s="155"/>
      <c r="AZ12" s="491">
        <f>((AY12*218)+(AY13*109)+(AY14))*(AY15/12)</f>
        <v>0</v>
      </c>
      <c r="BA12" s="155"/>
      <c r="BB12" s="491">
        <f>((BA12*218)+(BA13*109)+(BA14))*(BA15/12)</f>
        <v>0</v>
      </c>
      <c r="BC12" s="155"/>
      <c r="BD12" s="491">
        <f>((BC12*218)+(BC13*109)+(BC14))*(BC15/12)</f>
        <v>0</v>
      </c>
      <c r="BE12" s="155"/>
      <c r="BF12" s="491">
        <f>((BE12*218)+(BE13*109)+(BE14))*(BE15/12)</f>
        <v>0</v>
      </c>
      <c r="BG12" s="155"/>
      <c r="BH12" s="491">
        <f>((BG12*218)+(BG13*109)+(BG14))*(BG15/12)</f>
        <v>0</v>
      </c>
      <c r="BI12" s="155"/>
      <c r="BJ12" s="502">
        <f>((BI12*218)+(BI13*109)+(BI14))*(BI15/12)</f>
        <v>0</v>
      </c>
      <c r="BK12" s="65" t="s">
        <v>274</v>
      </c>
      <c r="BL12" s="155"/>
      <c r="BM12" s="491">
        <f>((BL12*218)+(BL13*109)+(BL14))*(BL15/12)</f>
        <v>0</v>
      </c>
      <c r="BN12" s="155"/>
      <c r="BO12" s="491">
        <f>((BN12*218)+(BN13*109)+(BN14))*(BN15/12)</f>
        <v>0</v>
      </c>
      <c r="BP12" s="155"/>
      <c r="BQ12" s="491">
        <f>((BP12*218)+(BP13*109)+(BP14))*(BP15/12)</f>
        <v>0</v>
      </c>
      <c r="BR12" s="155"/>
      <c r="BS12" s="491">
        <f>((BR12*218)+(BR13*109)+(BR14))*(BR15/12)</f>
        <v>0</v>
      </c>
      <c r="BT12" s="155"/>
      <c r="BU12" s="491">
        <f>((BT12*218)+(BT13*109)+(BT14))*(BT15/12)</f>
        <v>0</v>
      </c>
      <c r="BV12" s="155"/>
      <c r="BW12" s="491">
        <f>((BV12*218)+(BV13*109)+(BV14))*(BV15/12)</f>
        <v>0</v>
      </c>
      <c r="BX12" s="155"/>
      <c r="BY12" s="491">
        <f>((BX12*218)+(BX13*109)+(BX14))*(BX15/12)</f>
        <v>0</v>
      </c>
      <c r="BZ12" s="155"/>
      <c r="CA12" s="502">
        <f>((BZ12*218)+(BZ13*109)+(BZ14))*(BZ15/12)</f>
        <v>0</v>
      </c>
      <c r="CB12" s="65" t="s">
        <v>274</v>
      </c>
      <c r="CC12" s="155"/>
      <c r="CD12" s="491">
        <f>((CC12*218)+(CC13*109)+(CC14))*(CC15/12)</f>
        <v>0</v>
      </c>
      <c r="CE12" s="155"/>
      <c r="CF12" s="491">
        <f>((CE12*218)+(CE13*109)+(CE14))*(CE15/12)</f>
        <v>0</v>
      </c>
      <c r="CG12" s="155"/>
      <c r="CH12" s="491">
        <f>((CG12*218)+(CG13*109)+(CG14))*(CG15/12)</f>
        <v>0</v>
      </c>
      <c r="CI12" s="155"/>
      <c r="CJ12" s="491">
        <f>((CI12*218)+(CI13*109)+(CI14))*(CI15/12)</f>
        <v>0</v>
      </c>
      <c r="CK12" s="155"/>
      <c r="CL12" s="491">
        <f>((CK12*218)+(CK13*109)+(CK14))*(CK15/12)</f>
        <v>0</v>
      </c>
      <c r="CM12" s="155"/>
      <c r="CN12" s="491">
        <f>((CM12*218)+(CM13*109)+(CM14))*(CM15/12)</f>
        <v>0</v>
      </c>
      <c r="CO12" s="155"/>
      <c r="CP12" s="491">
        <f>((CO12*218)+(CO13*109)+(CO14))*(CO15/12)</f>
        <v>0</v>
      </c>
      <c r="CQ12" s="155"/>
      <c r="CR12" s="502">
        <f>((CQ12*218)+(CQ13*109)+(CQ14))*(CQ15/12)</f>
        <v>0</v>
      </c>
    </row>
    <row r="13" spans="1:150" ht="16.149999999999999" customHeight="1" x14ac:dyDescent="0.25">
      <c r="A13" s="381"/>
      <c r="B13" s="269" t="s">
        <v>176</v>
      </c>
      <c r="C13" s="45" t="s">
        <v>275</v>
      </c>
      <c r="D13" s="138"/>
      <c r="E13" s="477"/>
      <c r="F13" s="138"/>
      <c r="G13" s="477"/>
      <c r="H13" s="138"/>
      <c r="I13" s="477"/>
      <c r="J13" s="138"/>
      <c r="K13" s="380"/>
      <c r="L13" s="66" t="s">
        <v>275</v>
      </c>
      <c r="M13" s="138"/>
      <c r="N13" s="492"/>
      <c r="O13" s="138"/>
      <c r="P13" s="492"/>
      <c r="Q13" s="138"/>
      <c r="R13" s="492"/>
      <c r="S13" s="138"/>
      <c r="T13" s="492"/>
      <c r="U13" s="138"/>
      <c r="V13" s="492"/>
      <c r="W13" s="138"/>
      <c r="X13" s="492"/>
      <c r="Y13" s="138"/>
      <c r="Z13" s="492"/>
      <c r="AA13" s="138"/>
      <c r="AB13" s="503"/>
      <c r="AC13" s="66" t="s">
        <v>275</v>
      </c>
      <c r="AD13" s="138"/>
      <c r="AE13" s="492"/>
      <c r="AF13" s="138"/>
      <c r="AG13" s="492"/>
      <c r="AH13" s="138"/>
      <c r="AI13" s="492"/>
      <c r="AJ13" s="138"/>
      <c r="AK13" s="492"/>
      <c r="AL13" s="138"/>
      <c r="AM13" s="492"/>
      <c r="AN13" s="138"/>
      <c r="AO13" s="492"/>
      <c r="AP13" s="138"/>
      <c r="AQ13" s="492"/>
      <c r="AR13" s="138"/>
      <c r="AS13" s="503"/>
      <c r="AT13" s="66" t="s">
        <v>275</v>
      </c>
      <c r="AU13" s="138"/>
      <c r="AV13" s="492"/>
      <c r="AW13" s="138"/>
      <c r="AX13" s="492"/>
      <c r="AY13" s="138"/>
      <c r="AZ13" s="492"/>
      <c r="BA13" s="138"/>
      <c r="BB13" s="492"/>
      <c r="BC13" s="138"/>
      <c r="BD13" s="492"/>
      <c r="BE13" s="138"/>
      <c r="BF13" s="492"/>
      <c r="BG13" s="138"/>
      <c r="BH13" s="492"/>
      <c r="BI13" s="138"/>
      <c r="BJ13" s="503"/>
      <c r="BK13" s="66" t="s">
        <v>275</v>
      </c>
      <c r="BL13" s="138"/>
      <c r="BM13" s="492"/>
      <c r="BN13" s="138"/>
      <c r="BO13" s="492"/>
      <c r="BP13" s="138"/>
      <c r="BQ13" s="492"/>
      <c r="BR13" s="138"/>
      <c r="BS13" s="492"/>
      <c r="BT13" s="138"/>
      <c r="BU13" s="492"/>
      <c r="BV13" s="138"/>
      <c r="BW13" s="492"/>
      <c r="BX13" s="138"/>
      <c r="BY13" s="492"/>
      <c r="BZ13" s="138"/>
      <c r="CA13" s="503"/>
      <c r="CB13" s="66" t="s">
        <v>275</v>
      </c>
      <c r="CC13" s="138"/>
      <c r="CD13" s="492"/>
      <c r="CE13" s="138"/>
      <c r="CF13" s="492"/>
      <c r="CG13" s="138"/>
      <c r="CH13" s="492"/>
      <c r="CI13" s="138"/>
      <c r="CJ13" s="492"/>
      <c r="CK13" s="138"/>
      <c r="CL13" s="492"/>
      <c r="CM13" s="138"/>
      <c r="CN13" s="492"/>
      <c r="CO13" s="138"/>
      <c r="CP13" s="492"/>
      <c r="CQ13" s="138"/>
      <c r="CR13" s="503"/>
    </row>
    <row r="14" spans="1:150" ht="31.9" customHeight="1" x14ac:dyDescent="0.25">
      <c r="A14" s="381"/>
      <c r="B14" s="269" t="s">
        <v>177</v>
      </c>
      <c r="C14" s="259" t="s">
        <v>279</v>
      </c>
      <c r="D14" s="138"/>
      <c r="E14" s="477"/>
      <c r="F14" s="138"/>
      <c r="G14" s="477"/>
      <c r="H14" s="138"/>
      <c r="I14" s="477"/>
      <c r="J14" s="138"/>
      <c r="K14" s="380"/>
      <c r="L14" s="69" t="s">
        <v>279</v>
      </c>
      <c r="M14" s="157"/>
      <c r="N14" s="492"/>
      <c r="O14" s="157"/>
      <c r="P14" s="492"/>
      <c r="Q14" s="157"/>
      <c r="R14" s="492"/>
      <c r="S14" s="157"/>
      <c r="T14" s="492"/>
      <c r="U14" s="157"/>
      <c r="V14" s="492"/>
      <c r="W14" s="157"/>
      <c r="X14" s="492"/>
      <c r="Y14" s="157"/>
      <c r="Z14" s="492"/>
      <c r="AA14" s="157"/>
      <c r="AB14" s="503"/>
      <c r="AC14" s="69" t="s">
        <v>279</v>
      </c>
      <c r="AD14" s="157"/>
      <c r="AE14" s="492"/>
      <c r="AF14" s="157"/>
      <c r="AG14" s="492"/>
      <c r="AH14" s="157"/>
      <c r="AI14" s="492"/>
      <c r="AJ14" s="157"/>
      <c r="AK14" s="492"/>
      <c r="AL14" s="157"/>
      <c r="AM14" s="492"/>
      <c r="AN14" s="157"/>
      <c r="AO14" s="492"/>
      <c r="AP14" s="157"/>
      <c r="AQ14" s="492"/>
      <c r="AR14" s="157"/>
      <c r="AS14" s="503"/>
      <c r="AT14" s="69" t="s">
        <v>279</v>
      </c>
      <c r="AU14" s="157"/>
      <c r="AV14" s="492"/>
      <c r="AW14" s="157"/>
      <c r="AX14" s="492"/>
      <c r="AY14" s="157"/>
      <c r="AZ14" s="492"/>
      <c r="BA14" s="157"/>
      <c r="BB14" s="492"/>
      <c r="BC14" s="157"/>
      <c r="BD14" s="492"/>
      <c r="BE14" s="157"/>
      <c r="BF14" s="492"/>
      <c r="BG14" s="157"/>
      <c r="BH14" s="492"/>
      <c r="BI14" s="157"/>
      <c r="BJ14" s="503"/>
      <c r="BK14" s="69" t="s">
        <v>279</v>
      </c>
      <c r="BL14" s="157"/>
      <c r="BM14" s="492"/>
      <c r="BN14" s="157"/>
      <c r="BO14" s="492"/>
      <c r="BP14" s="157"/>
      <c r="BQ14" s="492"/>
      <c r="BR14" s="157"/>
      <c r="BS14" s="492"/>
      <c r="BT14" s="157"/>
      <c r="BU14" s="492"/>
      <c r="BV14" s="157"/>
      <c r="BW14" s="492"/>
      <c r="BX14" s="157"/>
      <c r="BY14" s="492"/>
      <c r="BZ14" s="157"/>
      <c r="CA14" s="503"/>
      <c r="CB14" s="69" t="s">
        <v>279</v>
      </c>
      <c r="CC14" s="157"/>
      <c r="CD14" s="492"/>
      <c r="CE14" s="157"/>
      <c r="CF14" s="492"/>
      <c r="CG14" s="157"/>
      <c r="CH14" s="492"/>
      <c r="CI14" s="157"/>
      <c r="CJ14" s="492"/>
      <c r="CK14" s="157"/>
      <c r="CL14" s="492"/>
      <c r="CM14" s="157"/>
      <c r="CN14" s="492"/>
      <c r="CO14" s="157"/>
      <c r="CP14" s="492"/>
      <c r="CQ14" s="157"/>
      <c r="CR14" s="503"/>
    </row>
    <row r="15" spans="1:150" ht="49.9" customHeight="1" thickBot="1" x14ac:dyDescent="0.25">
      <c r="A15" s="476"/>
      <c r="B15" s="270" t="s">
        <v>276</v>
      </c>
      <c r="C15" s="258" t="s">
        <v>277</v>
      </c>
      <c r="D15" s="263">
        <f>('Form 3-1'!$H$5*0.9)</f>
        <v>0</v>
      </c>
      <c r="E15" s="478"/>
      <c r="F15" s="263">
        <f>('Form 3-1'!$H$5*0.9)</f>
        <v>0</v>
      </c>
      <c r="G15" s="478"/>
      <c r="H15" s="263">
        <f>('Form 3-1'!$H$5*0.9)</f>
        <v>0</v>
      </c>
      <c r="I15" s="478"/>
      <c r="J15" s="263">
        <f>('Form 3-1'!$H$5*0.9)</f>
        <v>0</v>
      </c>
      <c r="K15" s="485"/>
      <c r="L15" s="64" t="s">
        <v>277</v>
      </c>
      <c r="M15" s="23">
        <f>('Form 3-1'!$H$5*0.9)</f>
        <v>0</v>
      </c>
      <c r="N15" s="493"/>
      <c r="O15" s="23">
        <f>('Form 3-1'!$H$5*0.9)</f>
        <v>0</v>
      </c>
      <c r="P15" s="493"/>
      <c r="Q15" s="23">
        <f>('Form 3-1'!$H$5*0.9)</f>
        <v>0</v>
      </c>
      <c r="R15" s="493"/>
      <c r="S15" s="23">
        <f>('Form 3-1'!$H$5*0.9)</f>
        <v>0</v>
      </c>
      <c r="T15" s="493"/>
      <c r="U15" s="23">
        <f>('Form 3-1'!$H$5*0.9)</f>
        <v>0</v>
      </c>
      <c r="V15" s="493"/>
      <c r="W15" s="23">
        <f>('Form 3-1'!$H$5*0.9)</f>
        <v>0</v>
      </c>
      <c r="X15" s="493"/>
      <c r="Y15" s="23">
        <f>('Form 3-1'!$H$5*0.9)</f>
        <v>0</v>
      </c>
      <c r="Z15" s="493"/>
      <c r="AA15" s="23">
        <f>('Form 3-1'!$H$5*0.9)</f>
        <v>0</v>
      </c>
      <c r="AB15" s="504"/>
      <c r="AC15" s="64" t="s">
        <v>277</v>
      </c>
      <c r="AD15" s="23">
        <f>('Form 3-1'!$H$5*0.9)</f>
        <v>0</v>
      </c>
      <c r="AE15" s="493"/>
      <c r="AF15" s="23">
        <f>('Form 3-1'!$H$5*0.9)</f>
        <v>0</v>
      </c>
      <c r="AG15" s="493"/>
      <c r="AH15" s="23">
        <f>('Form 3-1'!$H$5*0.9)</f>
        <v>0</v>
      </c>
      <c r="AI15" s="493"/>
      <c r="AJ15" s="23">
        <f>('Form 3-1'!$H$5*0.9)</f>
        <v>0</v>
      </c>
      <c r="AK15" s="493"/>
      <c r="AL15" s="23">
        <f>('Form 3-1'!$H$5*0.9)</f>
        <v>0</v>
      </c>
      <c r="AM15" s="493"/>
      <c r="AN15" s="23">
        <f>('Form 3-1'!$H$5*0.9)</f>
        <v>0</v>
      </c>
      <c r="AO15" s="493"/>
      <c r="AP15" s="23">
        <f>('Form 3-1'!$H$5*0.9)</f>
        <v>0</v>
      </c>
      <c r="AQ15" s="493"/>
      <c r="AR15" s="23">
        <f>('Form 3-1'!$H$5*0.9)</f>
        <v>0</v>
      </c>
      <c r="AS15" s="504"/>
      <c r="AT15" s="64" t="s">
        <v>277</v>
      </c>
      <c r="AU15" s="23">
        <f>('Form 3-1'!$H$5*0.9)</f>
        <v>0</v>
      </c>
      <c r="AV15" s="493"/>
      <c r="AW15" s="23">
        <f>('Form 3-1'!$H$5*0.9)</f>
        <v>0</v>
      </c>
      <c r="AX15" s="493"/>
      <c r="AY15" s="23">
        <f>('Form 3-1'!$H$5*0.9)</f>
        <v>0</v>
      </c>
      <c r="AZ15" s="493"/>
      <c r="BA15" s="23">
        <f>('Form 3-1'!$H$5*0.9)</f>
        <v>0</v>
      </c>
      <c r="BB15" s="493"/>
      <c r="BC15" s="23">
        <f>('Form 3-1'!$H$5*0.9)</f>
        <v>0</v>
      </c>
      <c r="BD15" s="493"/>
      <c r="BE15" s="23">
        <f>('Form 3-1'!$H$5*0.9)</f>
        <v>0</v>
      </c>
      <c r="BF15" s="493"/>
      <c r="BG15" s="23">
        <f>('Form 3-1'!$H$5*0.9)</f>
        <v>0</v>
      </c>
      <c r="BH15" s="493"/>
      <c r="BI15" s="23">
        <f>('Form 3-1'!$H$5*0.9)</f>
        <v>0</v>
      </c>
      <c r="BJ15" s="504"/>
      <c r="BK15" s="64" t="s">
        <v>277</v>
      </c>
      <c r="BL15" s="23">
        <f>('Form 3-1'!$H$5*0.9)</f>
        <v>0</v>
      </c>
      <c r="BM15" s="493"/>
      <c r="BN15" s="23">
        <f>('Form 3-1'!$H$5*0.9)</f>
        <v>0</v>
      </c>
      <c r="BO15" s="493"/>
      <c r="BP15" s="23">
        <f>('Form 3-1'!$H$5*0.9)</f>
        <v>0</v>
      </c>
      <c r="BQ15" s="493"/>
      <c r="BR15" s="23">
        <f>('Form 3-1'!$H$5*0.9)</f>
        <v>0</v>
      </c>
      <c r="BS15" s="493"/>
      <c r="BT15" s="23">
        <f>('Form 3-1'!$H$5*0.9)</f>
        <v>0</v>
      </c>
      <c r="BU15" s="493"/>
      <c r="BV15" s="23">
        <f>('Form 3-1'!$H$5*0.9)</f>
        <v>0</v>
      </c>
      <c r="BW15" s="493"/>
      <c r="BX15" s="23">
        <f>('Form 3-1'!$H$5*0.9)</f>
        <v>0</v>
      </c>
      <c r="BY15" s="493"/>
      <c r="BZ15" s="23">
        <f>('Form 3-1'!$H$5*0.9)</f>
        <v>0</v>
      </c>
      <c r="CA15" s="504"/>
      <c r="CB15" s="64" t="s">
        <v>277</v>
      </c>
      <c r="CC15" s="23">
        <f>('Form 3-1'!$H$5*0.9)</f>
        <v>0</v>
      </c>
      <c r="CD15" s="493"/>
      <c r="CE15" s="23">
        <f>('Form 3-1'!$H$5*0.9)</f>
        <v>0</v>
      </c>
      <c r="CF15" s="493"/>
      <c r="CG15" s="23">
        <f>('Form 3-1'!$H$5*0.9)</f>
        <v>0</v>
      </c>
      <c r="CH15" s="493"/>
      <c r="CI15" s="23">
        <f>('Form 3-1'!$H$5*0.9)</f>
        <v>0</v>
      </c>
      <c r="CJ15" s="493"/>
      <c r="CK15" s="23">
        <f>('Form 3-1'!$H$5*0.9)</f>
        <v>0</v>
      </c>
      <c r="CL15" s="493"/>
      <c r="CM15" s="23">
        <f>('Form 3-1'!$H$5*0.9)</f>
        <v>0</v>
      </c>
      <c r="CN15" s="493"/>
      <c r="CO15" s="23">
        <f>('Form 3-1'!$H$5*0.9)</f>
        <v>0</v>
      </c>
      <c r="CP15" s="493"/>
      <c r="CQ15" s="23">
        <f>('Form 3-1'!$H$5*0.9)</f>
        <v>0</v>
      </c>
      <c r="CR15" s="504"/>
    </row>
    <row r="16" spans="1:150" ht="16.149999999999999" customHeight="1" x14ac:dyDescent="0.25">
      <c r="A16" s="475" t="s">
        <v>178</v>
      </c>
      <c r="B16" s="266" t="s">
        <v>168</v>
      </c>
      <c r="C16" s="44" t="s">
        <v>95</v>
      </c>
      <c r="D16" s="155"/>
      <c r="E16" s="470">
        <f>D16*(D17/12)</f>
        <v>0</v>
      </c>
      <c r="F16" s="155"/>
      <c r="G16" s="470">
        <f>F16*(F17/12)</f>
        <v>0</v>
      </c>
      <c r="H16" s="155"/>
      <c r="I16" s="470">
        <f>H16*(H17/12)</f>
        <v>0</v>
      </c>
      <c r="J16" s="155"/>
      <c r="K16" s="482">
        <f>J16*(J17/12)</f>
        <v>0</v>
      </c>
      <c r="L16" s="68" t="s">
        <v>95</v>
      </c>
      <c r="M16" s="155"/>
      <c r="N16" s="470">
        <f>M16*(M17/12)</f>
        <v>0</v>
      </c>
      <c r="O16" s="155"/>
      <c r="P16" s="470">
        <f>O16*(O17/12)</f>
        <v>0</v>
      </c>
      <c r="Q16" s="155"/>
      <c r="R16" s="470">
        <f>Q16*(Q17/12)</f>
        <v>0</v>
      </c>
      <c r="S16" s="155"/>
      <c r="T16" s="470">
        <f>S16*(S17/12)</f>
        <v>0</v>
      </c>
      <c r="U16" s="155"/>
      <c r="V16" s="470">
        <f>U16*(U17/12)</f>
        <v>0</v>
      </c>
      <c r="W16" s="155"/>
      <c r="X16" s="470">
        <f>W16*(W17/12)</f>
        <v>0</v>
      </c>
      <c r="Y16" s="155"/>
      <c r="Z16" s="470">
        <f>Y16*(Y17/12)</f>
        <v>0</v>
      </c>
      <c r="AA16" s="155"/>
      <c r="AB16" s="482">
        <f>AA16*(AA17/12)</f>
        <v>0</v>
      </c>
      <c r="AC16" s="68" t="s">
        <v>95</v>
      </c>
      <c r="AD16" s="155"/>
      <c r="AE16" s="470">
        <f>AD16*(AD17/12)</f>
        <v>0</v>
      </c>
      <c r="AF16" s="155"/>
      <c r="AG16" s="470">
        <f>AF16*(AF17/12)</f>
        <v>0</v>
      </c>
      <c r="AH16" s="155"/>
      <c r="AI16" s="470">
        <f>AH16*(AH17/12)</f>
        <v>0</v>
      </c>
      <c r="AJ16" s="155"/>
      <c r="AK16" s="470">
        <f>AJ16*(AJ17/12)</f>
        <v>0</v>
      </c>
      <c r="AL16" s="155"/>
      <c r="AM16" s="470">
        <f>AL16*(AL17/12)</f>
        <v>0</v>
      </c>
      <c r="AN16" s="155"/>
      <c r="AO16" s="470">
        <f>AN16*(AN17/12)</f>
        <v>0</v>
      </c>
      <c r="AP16" s="155"/>
      <c r="AQ16" s="470">
        <f>AP16*(AP17/12)</f>
        <v>0</v>
      </c>
      <c r="AR16" s="155"/>
      <c r="AS16" s="482">
        <f>AR16*(AR17/12)</f>
        <v>0</v>
      </c>
      <c r="AT16" s="68" t="s">
        <v>95</v>
      </c>
      <c r="AU16" s="155"/>
      <c r="AV16" s="470">
        <f>AU16*(AU17/12)</f>
        <v>0</v>
      </c>
      <c r="AW16" s="155"/>
      <c r="AX16" s="470">
        <f>AW16*(AW17/12)</f>
        <v>0</v>
      </c>
      <c r="AY16" s="155"/>
      <c r="AZ16" s="470">
        <f>AY16*(AY17/12)</f>
        <v>0</v>
      </c>
      <c r="BA16" s="155"/>
      <c r="BB16" s="470">
        <f>BA16*(BA17/12)</f>
        <v>0</v>
      </c>
      <c r="BC16" s="155"/>
      <c r="BD16" s="470">
        <f>BC16*(BC17/12)</f>
        <v>0</v>
      </c>
      <c r="BE16" s="155"/>
      <c r="BF16" s="470">
        <f>BE16*(BE17/12)</f>
        <v>0</v>
      </c>
      <c r="BG16" s="155"/>
      <c r="BH16" s="470">
        <f>BG16*(BG17/12)</f>
        <v>0</v>
      </c>
      <c r="BI16" s="155"/>
      <c r="BJ16" s="482">
        <f>BI16*(BI17/12)</f>
        <v>0</v>
      </c>
      <c r="BK16" s="68" t="s">
        <v>95</v>
      </c>
      <c r="BL16" s="155"/>
      <c r="BM16" s="470">
        <f>BL16*(BL17/12)</f>
        <v>0</v>
      </c>
      <c r="BN16" s="155"/>
      <c r="BO16" s="470">
        <f>BN16*(BN17/12)</f>
        <v>0</v>
      </c>
      <c r="BP16" s="155"/>
      <c r="BQ16" s="470">
        <f>BP16*(BP17/12)</f>
        <v>0</v>
      </c>
      <c r="BR16" s="155"/>
      <c r="BS16" s="470">
        <f>BR16*(BR17/12)</f>
        <v>0</v>
      </c>
      <c r="BT16" s="155"/>
      <c r="BU16" s="470">
        <f>BT16*(BT17/12)</f>
        <v>0</v>
      </c>
      <c r="BV16" s="155"/>
      <c r="BW16" s="470">
        <f>BV16*(BV17/12)</f>
        <v>0</v>
      </c>
      <c r="BX16" s="155"/>
      <c r="BY16" s="470">
        <f>BX16*(BX17/12)</f>
        <v>0</v>
      </c>
      <c r="BZ16" s="155"/>
      <c r="CA16" s="482">
        <f>BZ16*(BZ17/12)</f>
        <v>0</v>
      </c>
      <c r="CB16" s="68" t="s">
        <v>95</v>
      </c>
      <c r="CC16" s="155"/>
      <c r="CD16" s="470">
        <f>CC16*(CC17/12)</f>
        <v>0</v>
      </c>
      <c r="CE16" s="155"/>
      <c r="CF16" s="470">
        <f>CE16*(CE17/12)</f>
        <v>0</v>
      </c>
      <c r="CG16" s="155"/>
      <c r="CH16" s="470">
        <f>CG16*(CG17/12)</f>
        <v>0</v>
      </c>
      <c r="CI16" s="155"/>
      <c r="CJ16" s="470">
        <f>CI16*(CI17/12)</f>
        <v>0</v>
      </c>
      <c r="CK16" s="155"/>
      <c r="CL16" s="470">
        <f>CK16*(CK17/12)</f>
        <v>0</v>
      </c>
      <c r="CM16" s="155"/>
      <c r="CN16" s="470">
        <f>CM16*(CM17/12)</f>
        <v>0</v>
      </c>
      <c r="CO16" s="155"/>
      <c r="CP16" s="470">
        <f>CO16*(CO17/12)</f>
        <v>0</v>
      </c>
      <c r="CQ16" s="155"/>
      <c r="CR16" s="482">
        <f>CQ16*(CQ17/12)</f>
        <v>0</v>
      </c>
    </row>
    <row r="17" spans="1:96" ht="33" customHeight="1" thickBot="1" x14ac:dyDescent="0.25">
      <c r="A17" s="480"/>
      <c r="B17" s="267" t="s">
        <v>276</v>
      </c>
      <c r="C17" s="262" t="s">
        <v>277</v>
      </c>
      <c r="D17" s="24">
        <f>('Form 3-1'!$H$5*0.9)</f>
        <v>0</v>
      </c>
      <c r="E17" s="471"/>
      <c r="F17" s="24">
        <f>('Form 3-1'!$H$5*0.9)</f>
        <v>0</v>
      </c>
      <c r="G17" s="471"/>
      <c r="H17" s="24">
        <f>('Form 3-1'!$H$5*0.9)</f>
        <v>0</v>
      </c>
      <c r="I17" s="471"/>
      <c r="J17" s="24">
        <f>('Form 3-1'!$H$5*0.9)</f>
        <v>0</v>
      </c>
      <c r="K17" s="483"/>
      <c r="L17" s="64" t="s">
        <v>277</v>
      </c>
      <c r="M17" s="23">
        <f>('Form 3-1'!$H$5*0.9)</f>
        <v>0</v>
      </c>
      <c r="N17" s="478"/>
      <c r="O17" s="23">
        <f>('Form 3-1'!$H$5*0.9)</f>
        <v>0</v>
      </c>
      <c r="P17" s="478"/>
      <c r="Q17" s="23">
        <f>('Form 3-1'!$H$5*0.9)</f>
        <v>0</v>
      </c>
      <c r="R17" s="478"/>
      <c r="S17" s="23">
        <f>('Form 3-1'!$H$5*0.9)</f>
        <v>0</v>
      </c>
      <c r="T17" s="478"/>
      <c r="U17" s="23">
        <f>('Form 3-1'!$H$5*0.9)</f>
        <v>0</v>
      </c>
      <c r="V17" s="478"/>
      <c r="W17" s="23">
        <f>('Form 3-1'!$H$5*0.9)</f>
        <v>0</v>
      </c>
      <c r="X17" s="478"/>
      <c r="Y17" s="23">
        <f>('Form 3-1'!$H$5*0.9)</f>
        <v>0</v>
      </c>
      <c r="Z17" s="478"/>
      <c r="AA17" s="23">
        <f>('Form 3-1'!$H$5*0.9)</f>
        <v>0</v>
      </c>
      <c r="AB17" s="485"/>
      <c r="AC17" s="64" t="s">
        <v>277</v>
      </c>
      <c r="AD17" s="23">
        <f>('Form 3-1'!$H$5*0.9)</f>
        <v>0</v>
      </c>
      <c r="AE17" s="478"/>
      <c r="AF17" s="23">
        <f>('Form 3-1'!$H$5*0.9)</f>
        <v>0</v>
      </c>
      <c r="AG17" s="478"/>
      <c r="AH17" s="23">
        <f>('Form 3-1'!$H$5*0.9)</f>
        <v>0</v>
      </c>
      <c r="AI17" s="478"/>
      <c r="AJ17" s="23">
        <f>('Form 3-1'!$H$5*0.9)</f>
        <v>0</v>
      </c>
      <c r="AK17" s="478"/>
      <c r="AL17" s="23">
        <f>('Form 3-1'!$H$5*0.9)</f>
        <v>0</v>
      </c>
      <c r="AM17" s="478"/>
      <c r="AN17" s="23">
        <f>('Form 3-1'!$H$5*0.9)</f>
        <v>0</v>
      </c>
      <c r="AO17" s="478"/>
      <c r="AP17" s="23">
        <f>('Form 3-1'!$H$5*0.9)</f>
        <v>0</v>
      </c>
      <c r="AQ17" s="478"/>
      <c r="AR17" s="23">
        <f>('Form 3-1'!$H$5*0.9)</f>
        <v>0</v>
      </c>
      <c r="AS17" s="485"/>
      <c r="AT17" s="64" t="s">
        <v>277</v>
      </c>
      <c r="AU17" s="23">
        <f>('Form 3-1'!$H$5*0.9)</f>
        <v>0</v>
      </c>
      <c r="AV17" s="478"/>
      <c r="AW17" s="23">
        <f>('Form 3-1'!$H$5*0.9)</f>
        <v>0</v>
      </c>
      <c r="AX17" s="478"/>
      <c r="AY17" s="23">
        <f>('Form 3-1'!$H$5*0.9)</f>
        <v>0</v>
      </c>
      <c r="AZ17" s="478"/>
      <c r="BA17" s="23">
        <f>('Form 3-1'!$H$5*0.9)</f>
        <v>0</v>
      </c>
      <c r="BB17" s="478"/>
      <c r="BC17" s="23">
        <f>('Form 3-1'!$H$5*0.9)</f>
        <v>0</v>
      </c>
      <c r="BD17" s="478"/>
      <c r="BE17" s="23">
        <f>('Form 3-1'!$H$5*0.9)</f>
        <v>0</v>
      </c>
      <c r="BF17" s="478"/>
      <c r="BG17" s="23">
        <f>('Form 3-1'!$H$5*0.9)</f>
        <v>0</v>
      </c>
      <c r="BH17" s="478"/>
      <c r="BI17" s="23">
        <f>('Form 3-1'!$H$5*0.9)</f>
        <v>0</v>
      </c>
      <c r="BJ17" s="485"/>
      <c r="BK17" s="64" t="s">
        <v>277</v>
      </c>
      <c r="BL17" s="23">
        <f>('Form 3-1'!$H$5*0.9)</f>
        <v>0</v>
      </c>
      <c r="BM17" s="478"/>
      <c r="BN17" s="23">
        <f>('Form 3-1'!$H$5*0.9)</f>
        <v>0</v>
      </c>
      <c r="BO17" s="478"/>
      <c r="BP17" s="23">
        <f>('Form 3-1'!$H$5*0.9)</f>
        <v>0</v>
      </c>
      <c r="BQ17" s="478"/>
      <c r="BR17" s="23">
        <f>('Form 3-1'!$H$5*0.9)</f>
        <v>0</v>
      </c>
      <c r="BS17" s="478"/>
      <c r="BT17" s="23">
        <f>('Form 3-1'!$H$5*0.9)</f>
        <v>0</v>
      </c>
      <c r="BU17" s="478"/>
      <c r="BV17" s="23">
        <f>('Form 3-1'!$H$5*0.9)</f>
        <v>0</v>
      </c>
      <c r="BW17" s="478"/>
      <c r="BX17" s="23">
        <f>('Form 3-1'!$H$5*0.9)</f>
        <v>0</v>
      </c>
      <c r="BY17" s="478"/>
      <c r="BZ17" s="23">
        <f>('Form 3-1'!$H$5*0.9)</f>
        <v>0</v>
      </c>
      <c r="CA17" s="485"/>
      <c r="CB17" s="64" t="s">
        <v>277</v>
      </c>
      <c r="CC17" s="23">
        <f>('Form 3-1'!$H$5*0.9)</f>
        <v>0</v>
      </c>
      <c r="CD17" s="478"/>
      <c r="CE17" s="23">
        <f>('Form 3-1'!$H$5*0.9)</f>
        <v>0</v>
      </c>
      <c r="CF17" s="478"/>
      <c r="CG17" s="23">
        <f>('Form 3-1'!$H$5*0.9)</f>
        <v>0</v>
      </c>
      <c r="CH17" s="478"/>
      <c r="CI17" s="23">
        <f>('Form 3-1'!$H$5*0.9)</f>
        <v>0</v>
      </c>
      <c r="CJ17" s="478"/>
      <c r="CK17" s="23">
        <f>('Form 3-1'!$H$5*0.9)</f>
        <v>0</v>
      </c>
      <c r="CL17" s="478"/>
      <c r="CM17" s="23">
        <f>('Form 3-1'!$H$5*0.9)</f>
        <v>0</v>
      </c>
      <c r="CN17" s="478"/>
      <c r="CO17" s="23">
        <f>('Form 3-1'!$H$5*0.9)</f>
        <v>0</v>
      </c>
      <c r="CP17" s="478"/>
      <c r="CQ17" s="23">
        <f>('Form 3-1'!$H$5*0.9)</f>
        <v>0</v>
      </c>
      <c r="CR17" s="485"/>
    </row>
    <row r="18" spans="1:96" ht="16.149999999999999" customHeight="1" x14ac:dyDescent="0.25">
      <c r="A18" s="475" t="s">
        <v>179</v>
      </c>
      <c r="B18" s="266" t="s">
        <v>180</v>
      </c>
      <c r="C18" s="44" t="s">
        <v>100</v>
      </c>
      <c r="D18" s="155"/>
      <c r="E18" s="470">
        <f>D18*D19*D20*D21</f>
        <v>0</v>
      </c>
      <c r="F18" s="155"/>
      <c r="G18" s="470">
        <f>F18*F19*F20*F21</f>
        <v>0</v>
      </c>
      <c r="H18" s="155"/>
      <c r="I18" s="470">
        <f>H18*H19*H20*H21</f>
        <v>0</v>
      </c>
      <c r="J18" s="155"/>
      <c r="K18" s="482">
        <f>J18*J19*J20*J21</f>
        <v>0</v>
      </c>
      <c r="L18" s="68" t="s">
        <v>100</v>
      </c>
      <c r="M18" s="155"/>
      <c r="N18" s="470">
        <f>M18*M19*M20*M21</f>
        <v>0</v>
      </c>
      <c r="O18" s="155"/>
      <c r="P18" s="470">
        <f>O18*O19*O20*O21</f>
        <v>0</v>
      </c>
      <c r="Q18" s="155"/>
      <c r="R18" s="470">
        <f>Q18*Q19*Q20*Q21</f>
        <v>0</v>
      </c>
      <c r="S18" s="155"/>
      <c r="T18" s="470">
        <f>S18*S19*S20*S21</f>
        <v>0</v>
      </c>
      <c r="U18" s="155"/>
      <c r="V18" s="470">
        <f>U18*U19*U20*U21</f>
        <v>0</v>
      </c>
      <c r="W18" s="155"/>
      <c r="X18" s="470">
        <f>W18*W19*W20*W21</f>
        <v>0</v>
      </c>
      <c r="Y18" s="155"/>
      <c r="Z18" s="470">
        <f>Y18*Y19*Y20*Y21</f>
        <v>0</v>
      </c>
      <c r="AA18" s="155"/>
      <c r="AB18" s="482">
        <f>AA18*AA19*AA20*AA21</f>
        <v>0</v>
      </c>
      <c r="AC18" s="68" t="s">
        <v>100</v>
      </c>
      <c r="AD18" s="155"/>
      <c r="AE18" s="470">
        <f>AD18*AD19*AD20*AD21</f>
        <v>0</v>
      </c>
      <c r="AF18" s="155"/>
      <c r="AG18" s="470">
        <f>AF18*AF19*AF20*AF21</f>
        <v>0</v>
      </c>
      <c r="AH18" s="155"/>
      <c r="AI18" s="470">
        <f>AH18*AH19*AH20*AH21</f>
        <v>0</v>
      </c>
      <c r="AJ18" s="155"/>
      <c r="AK18" s="470">
        <f>AJ18*AJ19*AJ20*AJ21</f>
        <v>0</v>
      </c>
      <c r="AL18" s="155"/>
      <c r="AM18" s="470">
        <f>AL18*AL19*AL20*AL21</f>
        <v>0</v>
      </c>
      <c r="AN18" s="155"/>
      <c r="AO18" s="470">
        <f>AN18*AN19*AN20*AN21</f>
        <v>0</v>
      </c>
      <c r="AP18" s="155"/>
      <c r="AQ18" s="470">
        <f>AP18*AP19*AP20*AP21</f>
        <v>0</v>
      </c>
      <c r="AR18" s="155"/>
      <c r="AS18" s="482">
        <f>AR18*AR19*AR20*AR21</f>
        <v>0</v>
      </c>
      <c r="AT18" s="68" t="s">
        <v>100</v>
      </c>
      <c r="AU18" s="155"/>
      <c r="AV18" s="470">
        <f>AU18*AU19*AU20*AU21</f>
        <v>0</v>
      </c>
      <c r="AW18" s="155"/>
      <c r="AX18" s="470">
        <f>AW18*AW19*AW20*AW21</f>
        <v>0</v>
      </c>
      <c r="AY18" s="155"/>
      <c r="AZ18" s="470">
        <f>AY18*AY19*AY20*AY21</f>
        <v>0</v>
      </c>
      <c r="BA18" s="155"/>
      <c r="BB18" s="470">
        <f>BA18*BA19*BA20*BA21</f>
        <v>0</v>
      </c>
      <c r="BC18" s="155"/>
      <c r="BD18" s="470">
        <f>BC18*BC19*BC20*BC21</f>
        <v>0</v>
      </c>
      <c r="BE18" s="155"/>
      <c r="BF18" s="470">
        <f>BE18*BE19*BE20*BE21</f>
        <v>0</v>
      </c>
      <c r="BG18" s="155"/>
      <c r="BH18" s="470">
        <f>BG18*BG19*BG20*BG21</f>
        <v>0</v>
      </c>
      <c r="BI18" s="155"/>
      <c r="BJ18" s="482">
        <f>BI18*BI19*BI20*BI21</f>
        <v>0</v>
      </c>
      <c r="BK18" s="68" t="s">
        <v>100</v>
      </c>
      <c r="BL18" s="155"/>
      <c r="BM18" s="470">
        <f>BL18*BL19*BL20*BL21</f>
        <v>0</v>
      </c>
      <c r="BN18" s="155"/>
      <c r="BO18" s="470">
        <f>BN18*BN19*BN20*BN21</f>
        <v>0</v>
      </c>
      <c r="BP18" s="155"/>
      <c r="BQ18" s="470">
        <f>BP18*BP19*BP20*BP21</f>
        <v>0</v>
      </c>
      <c r="BR18" s="155"/>
      <c r="BS18" s="470">
        <f>BR18*BR19*BR20*BR21</f>
        <v>0</v>
      </c>
      <c r="BT18" s="155"/>
      <c r="BU18" s="470">
        <f>BT18*BT19*BT20*BT21</f>
        <v>0</v>
      </c>
      <c r="BV18" s="155"/>
      <c r="BW18" s="470">
        <f>BV18*BV19*BV20*BV21</f>
        <v>0</v>
      </c>
      <c r="BX18" s="155"/>
      <c r="BY18" s="505">
        <f>BX18*BX19*BX20*BX21</f>
        <v>0</v>
      </c>
      <c r="BZ18" s="155"/>
      <c r="CA18" s="482">
        <f>BZ18*BZ19*BZ20*BZ21</f>
        <v>0</v>
      </c>
      <c r="CB18" s="68" t="s">
        <v>100</v>
      </c>
      <c r="CC18" s="113"/>
      <c r="CD18" s="470">
        <f>CC18*CC19*CC20*CC21</f>
        <v>0</v>
      </c>
      <c r="CE18" s="113"/>
      <c r="CF18" s="470">
        <f>CE18*CE19*CE20*CE21</f>
        <v>0</v>
      </c>
      <c r="CG18" s="155"/>
      <c r="CH18" s="470">
        <f>CG18*CG19*CG20*CG21</f>
        <v>0</v>
      </c>
      <c r="CI18" s="155"/>
      <c r="CJ18" s="470">
        <f>CI18*CI19*CI20*CI21</f>
        <v>0</v>
      </c>
      <c r="CK18" s="155"/>
      <c r="CL18" s="470">
        <f>CK18*CK19*CK20*CK21</f>
        <v>0</v>
      </c>
      <c r="CM18" s="155"/>
      <c r="CN18" s="470">
        <f>CM18*CM19*CM20*CM21</f>
        <v>0</v>
      </c>
      <c r="CO18" s="155"/>
      <c r="CP18" s="470">
        <f>CO18*CO19*CO20*CO21</f>
        <v>0</v>
      </c>
      <c r="CQ18" s="155"/>
      <c r="CR18" s="482">
        <f>CQ18*CQ19*CQ20*CQ21</f>
        <v>0</v>
      </c>
    </row>
    <row r="19" spans="1:96" ht="33.6" customHeight="1" x14ac:dyDescent="0.25">
      <c r="A19" s="381"/>
      <c r="B19" s="269" t="s">
        <v>181</v>
      </c>
      <c r="C19" s="45" t="s">
        <v>273</v>
      </c>
      <c r="D19" s="139"/>
      <c r="E19" s="477"/>
      <c r="F19" s="139"/>
      <c r="G19" s="477"/>
      <c r="H19" s="139"/>
      <c r="I19" s="477"/>
      <c r="J19" s="139"/>
      <c r="K19" s="380"/>
      <c r="L19" s="69" t="s">
        <v>273</v>
      </c>
      <c r="M19" s="139"/>
      <c r="N19" s="477"/>
      <c r="O19" s="139"/>
      <c r="P19" s="477"/>
      <c r="Q19" s="139"/>
      <c r="R19" s="477"/>
      <c r="S19" s="139"/>
      <c r="T19" s="477"/>
      <c r="U19" s="139"/>
      <c r="V19" s="477"/>
      <c r="W19" s="139"/>
      <c r="X19" s="477"/>
      <c r="Y19" s="139"/>
      <c r="Z19" s="477"/>
      <c r="AA19" s="139"/>
      <c r="AB19" s="380"/>
      <c r="AC19" s="69" t="s">
        <v>273</v>
      </c>
      <c r="AD19" s="139"/>
      <c r="AE19" s="477"/>
      <c r="AF19" s="139"/>
      <c r="AG19" s="477"/>
      <c r="AH19" s="139"/>
      <c r="AI19" s="477"/>
      <c r="AJ19" s="139"/>
      <c r="AK19" s="477"/>
      <c r="AL19" s="139"/>
      <c r="AM19" s="477"/>
      <c r="AN19" s="139"/>
      <c r="AO19" s="477"/>
      <c r="AP19" s="139"/>
      <c r="AQ19" s="477"/>
      <c r="AR19" s="139"/>
      <c r="AS19" s="380"/>
      <c r="AT19" s="69" t="s">
        <v>273</v>
      </c>
      <c r="AU19" s="139"/>
      <c r="AV19" s="477"/>
      <c r="AW19" s="139"/>
      <c r="AX19" s="477"/>
      <c r="AY19" s="139"/>
      <c r="AZ19" s="477"/>
      <c r="BA19" s="139"/>
      <c r="BB19" s="477"/>
      <c r="BC19" s="139"/>
      <c r="BD19" s="477"/>
      <c r="BE19" s="139"/>
      <c r="BF19" s="477"/>
      <c r="BG19" s="139"/>
      <c r="BH19" s="477"/>
      <c r="BI19" s="139"/>
      <c r="BJ19" s="380"/>
      <c r="BK19" s="69" t="s">
        <v>273</v>
      </c>
      <c r="BL19" s="139"/>
      <c r="BM19" s="477"/>
      <c r="BN19" s="139"/>
      <c r="BO19" s="477"/>
      <c r="BP19" s="139"/>
      <c r="BQ19" s="477"/>
      <c r="BR19" s="139"/>
      <c r="BS19" s="477"/>
      <c r="BT19" s="139"/>
      <c r="BU19" s="477"/>
      <c r="BV19" s="139"/>
      <c r="BW19" s="477"/>
      <c r="BX19" s="139"/>
      <c r="BY19" s="508"/>
      <c r="BZ19" s="139"/>
      <c r="CA19" s="380"/>
      <c r="CB19" s="69" t="s">
        <v>273</v>
      </c>
      <c r="CC19" s="106"/>
      <c r="CD19" s="477"/>
      <c r="CE19" s="106"/>
      <c r="CF19" s="477"/>
      <c r="CG19" s="139"/>
      <c r="CH19" s="477"/>
      <c r="CI19" s="139"/>
      <c r="CJ19" s="477"/>
      <c r="CK19" s="139"/>
      <c r="CL19" s="477"/>
      <c r="CM19" s="139"/>
      <c r="CN19" s="477"/>
      <c r="CO19" s="139"/>
      <c r="CP19" s="477"/>
      <c r="CQ19" s="139"/>
      <c r="CR19" s="380"/>
    </row>
    <row r="20" spans="1:96" ht="16.149999999999999" customHeight="1" x14ac:dyDescent="0.25">
      <c r="A20" s="381"/>
      <c r="B20" s="269" t="s">
        <v>182</v>
      </c>
      <c r="C20" s="45" t="s">
        <v>87</v>
      </c>
      <c r="D20" s="139"/>
      <c r="E20" s="477"/>
      <c r="F20" s="139"/>
      <c r="G20" s="477"/>
      <c r="H20" s="139"/>
      <c r="I20" s="477"/>
      <c r="J20" s="139"/>
      <c r="K20" s="380"/>
      <c r="L20" s="69" t="s">
        <v>87</v>
      </c>
      <c r="M20" s="139"/>
      <c r="N20" s="477"/>
      <c r="O20" s="139"/>
      <c r="P20" s="477"/>
      <c r="Q20" s="139"/>
      <c r="R20" s="477"/>
      <c r="S20" s="139"/>
      <c r="T20" s="477"/>
      <c r="U20" s="139"/>
      <c r="V20" s="477"/>
      <c r="W20" s="139"/>
      <c r="X20" s="477"/>
      <c r="Y20" s="139"/>
      <c r="Z20" s="477"/>
      <c r="AA20" s="139"/>
      <c r="AB20" s="380"/>
      <c r="AC20" s="69" t="s">
        <v>87</v>
      </c>
      <c r="AD20" s="139"/>
      <c r="AE20" s="477"/>
      <c r="AF20" s="139"/>
      <c r="AG20" s="477"/>
      <c r="AH20" s="139"/>
      <c r="AI20" s="477"/>
      <c r="AJ20" s="139"/>
      <c r="AK20" s="477"/>
      <c r="AL20" s="139"/>
      <c r="AM20" s="477"/>
      <c r="AN20" s="139"/>
      <c r="AO20" s="477"/>
      <c r="AP20" s="139"/>
      <c r="AQ20" s="477"/>
      <c r="AR20" s="139"/>
      <c r="AS20" s="380"/>
      <c r="AT20" s="69" t="s">
        <v>87</v>
      </c>
      <c r="AU20" s="139"/>
      <c r="AV20" s="477"/>
      <c r="AW20" s="139"/>
      <c r="AX20" s="477"/>
      <c r="AY20" s="139"/>
      <c r="AZ20" s="477"/>
      <c r="BA20" s="139"/>
      <c r="BB20" s="477"/>
      <c r="BC20" s="139"/>
      <c r="BD20" s="477"/>
      <c r="BE20" s="139"/>
      <c r="BF20" s="477"/>
      <c r="BG20" s="139"/>
      <c r="BH20" s="477"/>
      <c r="BI20" s="139"/>
      <c r="BJ20" s="380"/>
      <c r="BK20" s="69" t="s">
        <v>87</v>
      </c>
      <c r="BL20" s="139"/>
      <c r="BM20" s="477"/>
      <c r="BN20" s="139"/>
      <c r="BO20" s="477"/>
      <c r="BP20" s="139"/>
      <c r="BQ20" s="477"/>
      <c r="BR20" s="139"/>
      <c r="BS20" s="477"/>
      <c r="BT20" s="139"/>
      <c r="BU20" s="477"/>
      <c r="BV20" s="139"/>
      <c r="BW20" s="477"/>
      <c r="BX20" s="139"/>
      <c r="BY20" s="508"/>
      <c r="BZ20" s="139"/>
      <c r="CA20" s="380"/>
      <c r="CB20" s="69" t="s">
        <v>87</v>
      </c>
      <c r="CC20" s="106"/>
      <c r="CD20" s="477"/>
      <c r="CE20" s="106"/>
      <c r="CF20" s="477"/>
      <c r="CG20" s="139"/>
      <c r="CH20" s="477"/>
      <c r="CI20" s="139"/>
      <c r="CJ20" s="477"/>
      <c r="CK20" s="139"/>
      <c r="CL20" s="477"/>
      <c r="CM20" s="139"/>
      <c r="CN20" s="477"/>
      <c r="CO20" s="139"/>
      <c r="CP20" s="477"/>
      <c r="CQ20" s="139"/>
      <c r="CR20" s="380"/>
    </row>
    <row r="21" spans="1:96" ht="16.149999999999999" customHeight="1" thickBot="1" x14ac:dyDescent="0.3">
      <c r="A21" s="476"/>
      <c r="B21" s="270" t="s">
        <v>0</v>
      </c>
      <c r="C21" s="46" t="s">
        <v>86</v>
      </c>
      <c r="D21" s="156"/>
      <c r="E21" s="478"/>
      <c r="F21" s="156"/>
      <c r="G21" s="478"/>
      <c r="H21" s="156"/>
      <c r="I21" s="478"/>
      <c r="J21" s="156"/>
      <c r="K21" s="485"/>
      <c r="L21" s="70" t="s">
        <v>86</v>
      </c>
      <c r="M21" s="156"/>
      <c r="N21" s="478"/>
      <c r="O21" s="156"/>
      <c r="P21" s="478"/>
      <c r="Q21" s="156"/>
      <c r="R21" s="478"/>
      <c r="S21" s="156"/>
      <c r="T21" s="478"/>
      <c r="U21" s="156"/>
      <c r="V21" s="478"/>
      <c r="W21" s="156"/>
      <c r="X21" s="478"/>
      <c r="Y21" s="156"/>
      <c r="Z21" s="478"/>
      <c r="AA21" s="156"/>
      <c r="AB21" s="485"/>
      <c r="AC21" s="70" t="s">
        <v>86</v>
      </c>
      <c r="AD21" s="156"/>
      <c r="AE21" s="478"/>
      <c r="AF21" s="156"/>
      <c r="AG21" s="478"/>
      <c r="AH21" s="156"/>
      <c r="AI21" s="478"/>
      <c r="AJ21" s="156"/>
      <c r="AK21" s="478"/>
      <c r="AL21" s="156"/>
      <c r="AM21" s="478"/>
      <c r="AN21" s="156"/>
      <c r="AO21" s="478"/>
      <c r="AP21" s="156"/>
      <c r="AQ21" s="478"/>
      <c r="AR21" s="156"/>
      <c r="AS21" s="485"/>
      <c r="AT21" s="70" t="s">
        <v>86</v>
      </c>
      <c r="AU21" s="156"/>
      <c r="AV21" s="478"/>
      <c r="AW21" s="156"/>
      <c r="AX21" s="478"/>
      <c r="AY21" s="156"/>
      <c r="AZ21" s="478"/>
      <c r="BA21" s="156"/>
      <c r="BB21" s="478"/>
      <c r="BC21" s="156"/>
      <c r="BD21" s="478"/>
      <c r="BE21" s="156"/>
      <c r="BF21" s="478"/>
      <c r="BG21" s="156"/>
      <c r="BH21" s="478"/>
      <c r="BI21" s="156"/>
      <c r="BJ21" s="485"/>
      <c r="BK21" s="70" t="s">
        <v>86</v>
      </c>
      <c r="BL21" s="156"/>
      <c r="BM21" s="478"/>
      <c r="BN21" s="156"/>
      <c r="BO21" s="478"/>
      <c r="BP21" s="156"/>
      <c r="BQ21" s="478"/>
      <c r="BR21" s="156"/>
      <c r="BS21" s="478"/>
      <c r="BT21" s="156"/>
      <c r="BU21" s="478"/>
      <c r="BV21" s="156"/>
      <c r="BW21" s="478"/>
      <c r="BX21" s="156"/>
      <c r="BY21" s="506"/>
      <c r="BZ21" s="156"/>
      <c r="CA21" s="485"/>
      <c r="CB21" s="70" t="s">
        <v>86</v>
      </c>
      <c r="CC21" s="114"/>
      <c r="CD21" s="478"/>
      <c r="CE21" s="114"/>
      <c r="CF21" s="478"/>
      <c r="CG21" s="156"/>
      <c r="CH21" s="478"/>
      <c r="CI21" s="156"/>
      <c r="CJ21" s="478"/>
      <c r="CK21" s="156"/>
      <c r="CL21" s="478"/>
      <c r="CM21" s="156"/>
      <c r="CN21" s="478"/>
      <c r="CO21" s="156"/>
      <c r="CP21" s="478"/>
      <c r="CQ21" s="156"/>
      <c r="CR21" s="485"/>
    </row>
    <row r="22" spans="1:96" ht="16.149999999999999" customHeight="1" x14ac:dyDescent="0.25">
      <c r="A22" s="475" t="s">
        <v>183</v>
      </c>
      <c r="B22" s="266" t="s">
        <v>168</v>
      </c>
      <c r="C22" s="44" t="s">
        <v>95</v>
      </c>
      <c r="D22" s="155"/>
      <c r="E22" s="470">
        <f>D22*(D23/12)</f>
        <v>0</v>
      </c>
      <c r="F22" s="155"/>
      <c r="G22" s="470">
        <f>F22*(F23/12)</f>
        <v>0</v>
      </c>
      <c r="H22" s="155"/>
      <c r="I22" s="470">
        <f>H22*(H23/12)</f>
        <v>0</v>
      </c>
      <c r="J22" s="155"/>
      <c r="K22" s="482">
        <f>J22*(J23/12)</f>
        <v>0</v>
      </c>
      <c r="L22" s="68" t="s">
        <v>95</v>
      </c>
      <c r="M22" s="155"/>
      <c r="N22" s="470">
        <f>M22*(M23/12)</f>
        <v>0</v>
      </c>
      <c r="O22" s="155"/>
      <c r="P22" s="470">
        <f>O22*(O23/12)</f>
        <v>0</v>
      </c>
      <c r="Q22" s="155"/>
      <c r="R22" s="470">
        <f>Q22*(Q23/12)</f>
        <v>0</v>
      </c>
      <c r="S22" s="155"/>
      <c r="T22" s="470">
        <f>S22*(S23/12)</f>
        <v>0</v>
      </c>
      <c r="U22" s="155"/>
      <c r="V22" s="470">
        <f>U22*(U23/12)</f>
        <v>0</v>
      </c>
      <c r="W22" s="155"/>
      <c r="X22" s="470">
        <f>W22*(W23/12)</f>
        <v>0</v>
      </c>
      <c r="Y22" s="155"/>
      <c r="Z22" s="470">
        <f>Y22*(Y23/12)</f>
        <v>0</v>
      </c>
      <c r="AA22" s="155"/>
      <c r="AB22" s="482">
        <f>AA22*(AA23/12)</f>
        <v>0</v>
      </c>
      <c r="AC22" s="68" t="s">
        <v>95</v>
      </c>
      <c r="AD22" s="155"/>
      <c r="AE22" s="470">
        <f>AD22*(AD23/12)</f>
        <v>0</v>
      </c>
      <c r="AF22" s="155"/>
      <c r="AG22" s="470">
        <f>AF22*(AF23/12)</f>
        <v>0</v>
      </c>
      <c r="AH22" s="155"/>
      <c r="AI22" s="470">
        <f>AH22*(AH23/12)</f>
        <v>0</v>
      </c>
      <c r="AJ22" s="155"/>
      <c r="AK22" s="470">
        <f>AJ22*(AJ23/12)</f>
        <v>0</v>
      </c>
      <c r="AL22" s="155"/>
      <c r="AM22" s="470">
        <f>AL22*(AL23/12)</f>
        <v>0</v>
      </c>
      <c r="AN22" s="155"/>
      <c r="AO22" s="470">
        <f>AN22*(AN23/12)</f>
        <v>0</v>
      </c>
      <c r="AP22" s="155"/>
      <c r="AQ22" s="470">
        <f>AP22*(AP23/12)</f>
        <v>0</v>
      </c>
      <c r="AR22" s="155"/>
      <c r="AS22" s="482">
        <f>AR22*(AR23/12)</f>
        <v>0</v>
      </c>
      <c r="AT22" s="68" t="s">
        <v>95</v>
      </c>
      <c r="AU22" s="155"/>
      <c r="AV22" s="470">
        <f>AU22*(AU23/12)</f>
        <v>0</v>
      </c>
      <c r="AW22" s="155"/>
      <c r="AX22" s="470">
        <f>AW22*(AW23/12)</f>
        <v>0</v>
      </c>
      <c r="AY22" s="155"/>
      <c r="AZ22" s="470">
        <f>AY22*(AY23/12)</f>
        <v>0</v>
      </c>
      <c r="BA22" s="155"/>
      <c r="BB22" s="470">
        <f>BA22*(BA23/12)</f>
        <v>0</v>
      </c>
      <c r="BC22" s="155"/>
      <c r="BD22" s="470">
        <f>BC22*(BC23/12)</f>
        <v>0</v>
      </c>
      <c r="BE22" s="155"/>
      <c r="BF22" s="470">
        <f>BE22*(BE23/12)</f>
        <v>0</v>
      </c>
      <c r="BG22" s="155"/>
      <c r="BH22" s="470">
        <f>BG22*(BG23/12)</f>
        <v>0</v>
      </c>
      <c r="BI22" s="155"/>
      <c r="BJ22" s="482">
        <f>BI22*(BI23/12)</f>
        <v>0</v>
      </c>
      <c r="BK22" s="68" t="s">
        <v>95</v>
      </c>
      <c r="BL22" s="155"/>
      <c r="BM22" s="470">
        <f>BL22*(BL23/12)</f>
        <v>0</v>
      </c>
      <c r="BN22" s="155"/>
      <c r="BO22" s="470">
        <f>BN22*(BN23/12)</f>
        <v>0</v>
      </c>
      <c r="BP22" s="155"/>
      <c r="BQ22" s="470">
        <f>BP22*(BP23/12)</f>
        <v>0</v>
      </c>
      <c r="BR22" s="155"/>
      <c r="BS22" s="470">
        <f>BR22*(BR23/12)</f>
        <v>0</v>
      </c>
      <c r="BT22" s="155"/>
      <c r="BU22" s="470">
        <f>BT22*(BT23/12)</f>
        <v>0</v>
      </c>
      <c r="BV22" s="155"/>
      <c r="BW22" s="470">
        <f>BV22*(BV23/12)</f>
        <v>0</v>
      </c>
      <c r="BX22" s="155"/>
      <c r="BY22" s="505">
        <f>BX22*(BX23/12)</f>
        <v>0</v>
      </c>
      <c r="BZ22" s="155"/>
      <c r="CA22" s="482">
        <f>BZ22*(BZ23/12)</f>
        <v>0</v>
      </c>
      <c r="CB22" s="68" t="s">
        <v>95</v>
      </c>
      <c r="CC22" s="113"/>
      <c r="CD22" s="470">
        <f>CC22*(CC23/12)</f>
        <v>0</v>
      </c>
      <c r="CE22" s="113"/>
      <c r="CF22" s="470">
        <f>CE22*(CE23/12)</f>
        <v>0</v>
      </c>
      <c r="CG22" s="155"/>
      <c r="CH22" s="470">
        <f>CG22*(CG23/12)</f>
        <v>0</v>
      </c>
      <c r="CI22" s="155"/>
      <c r="CJ22" s="470">
        <f>CI22*(CI23/12)</f>
        <v>0</v>
      </c>
      <c r="CK22" s="155"/>
      <c r="CL22" s="470">
        <f>CK22*(CK23/12)</f>
        <v>0</v>
      </c>
      <c r="CM22" s="155"/>
      <c r="CN22" s="470">
        <f>CM22*(CM23/12)</f>
        <v>0</v>
      </c>
      <c r="CO22" s="155"/>
      <c r="CP22" s="470">
        <f>CO22*(CO23/12)</f>
        <v>0</v>
      </c>
      <c r="CQ22" s="155"/>
      <c r="CR22" s="482">
        <f>CQ22*(CQ23/12)</f>
        <v>0</v>
      </c>
    </row>
    <row r="23" spans="1:96" ht="31.15" customHeight="1" thickBot="1" x14ac:dyDescent="0.25">
      <c r="A23" s="480"/>
      <c r="B23" s="267" t="s">
        <v>276</v>
      </c>
      <c r="C23" s="262" t="s">
        <v>277</v>
      </c>
      <c r="D23" s="24">
        <f>('Form 3-1'!$H$5*0.9)</f>
        <v>0</v>
      </c>
      <c r="E23" s="471"/>
      <c r="F23" s="24">
        <f>('Form 3-1'!$H$5*0.9)</f>
        <v>0</v>
      </c>
      <c r="G23" s="471"/>
      <c r="H23" s="24">
        <f>('Form 3-1'!$H$5*0.9)</f>
        <v>0</v>
      </c>
      <c r="I23" s="471"/>
      <c r="J23" s="24">
        <f>('Form 3-1'!$H$5*0.9)</f>
        <v>0</v>
      </c>
      <c r="K23" s="483"/>
      <c r="L23" s="64" t="s">
        <v>277</v>
      </c>
      <c r="M23" s="23">
        <f>('Form 3-1'!$H$5*0.9)</f>
        <v>0</v>
      </c>
      <c r="N23" s="478"/>
      <c r="O23" s="23">
        <f>('Form 3-1'!$H$5*0.9)</f>
        <v>0</v>
      </c>
      <c r="P23" s="478"/>
      <c r="Q23" s="23">
        <f>('Form 3-1'!$H$5*0.9)</f>
        <v>0</v>
      </c>
      <c r="R23" s="478"/>
      <c r="S23" s="23">
        <f>('Form 3-1'!$H$5*0.9)</f>
        <v>0</v>
      </c>
      <c r="T23" s="478"/>
      <c r="U23" s="23">
        <f>('Form 3-1'!$H$5*0.9)</f>
        <v>0</v>
      </c>
      <c r="V23" s="478"/>
      <c r="W23" s="23">
        <f>('Form 3-1'!$H$5*0.9)</f>
        <v>0</v>
      </c>
      <c r="X23" s="478"/>
      <c r="Y23" s="23">
        <f>('Form 3-1'!$H$5*0.9)</f>
        <v>0</v>
      </c>
      <c r="Z23" s="478"/>
      <c r="AA23" s="23">
        <f>('Form 3-1'!$H$5*0.9)</f>
        <v>0</v>
      </c>
      <c r="AB23" s="485"/>
      <c r="AC23" s="64" t="s">
        <v>277</v>
      </c>
      <c r="AD23" s="23">
        <f>('Form 3-1'!$H$5*0.9)</f>
        <v>0</v>
      </c>
      <c r="AE23" s="478"/>
      <c r="AF23" s="23">
        <f>('Form 3-1'!$H$5*0.9)</f>
        <v>0</v>
      </c>
      <c r="AG23" s="478"/>
      <c r="AH23" s="23">
        <f>('Form 3-1'!$H$5*0.9)</f>
        <v>0</v>
      </c>
      <c r="AI23" s="478"/>
      <c r="AJ23" s="23">
        <f>('Form 3-1'!$H$5*0.9)</f>
        <v>0</v>
      </c>
      <c r="AK23" s="478"/>
      <c r="AL23" s="23">
        <f>('Form 3-1'!$H$5*0.9)</f>
        <v>0</v>
      </c>
      <c r="AM23" s="478"/>
      <c r="AN23" s="23">
        <f>('Form 3-1'!$H$5*0.9)</f>
        <v>0</v>
      </c>
      <c r="AO23" s="478"/>
      <c r="AP23" s="23">
        <f>('Form 3-1'!$H$5*0.9)</f>
        <v>0</v>
      </c>
      <c r="AQ23" s="478"/>
      <c r="AR23" s="23">
        <f>('Form 3-1'!$H$5*0.9)</f>
        <v>0</v>
      </c>
      <c r="AS23" s="485"/>
      <c r="AT23" s="64" t="s">
        <v>277</v>
      </c>
      <c r="AU23" s="23">
        <f>('Form 3-1'!$H$5*0.9)</f>
        <v>0</v>
      </c>
      <c r="AV23" s="478"/>
      <c r="AW23" s="23">
        <f>('Form 3-1'!$H$5*0.9)</f>
        <v>0</v>
      </c>
      <c r="AX23" s="478"/>
      <c r="AY23" s="23">
        <f>('Form 3-1'!$H$5*0.9)</f>
        <v>0</v>
      </c>
      <c r="AZ23" s="478"/>
      <c r="BA23" s="23">
        <f>('Form 3-1'!$H$5*0.9)</f>
        <v>0</v>
      </c>
      <c r="BB23" s="478"/>
      <c r="BC23" s="23">
        <f>('Form 3-1'!$H$5*0.9)</f>
        <v>0</v>
      </c>
      <c r="BD23" s="478"/>
      <c r="BE23" s="23">
        <f>('Form 3-1'!$H$5*0.9)</f>
        <v>0</v>
      </c>
      <c r="BF23" s="478"/>
      <c r="BG23" s="23">
        <f>('Form 3-1'!$H$5*0.9)</f>
        <v>0</v>
      </c>
      <c r="BH23" s="478"/>
      <c r="BI23" s="23">
        <f>('Form 3-1'!$H$5*0.9)</f>
        <v>0</v>
      </c>
      <c r="BJ23" s="485"/>
      <c r="BK23" s="64" t="s">
        <v>277</v>
      </c>
      <c r="BL23" s="23">
        <f>('Form 3-1'!$H$5*0.9)</f>
        <v>0</v>
      </c>
      <c r="BM23" s="478"/>
      <c r="BN23" s="23">
        <f>('Form 3-1'!$H$5*0.9)</f>
        <v>0</v>
      </c>
      <c r="BO23" s="478"/>
      <c r="BP23" s="23">
        <f>('Form 3-1'!$H$5*0.9)</f>
        <v>0</v>
      </c>
      <c r="BQ23" s="478"/>
      <c r="BR23" s="23">
        <f>('Form 3-1'!$H$5*0.9)</f>
        <v>0</v>
      </c>
      <c r="BS23" s="478"/>
      <c r="BT23" s="23">
        <f>('Form 3-1'!$H$5*0.9)</f>
        <v>0</v>
      </c>
      <c r="BU23" s="478"/>
      <c r="BV23" s="23">
        <f>('Form 3-1'!$H$5*0.9)</f>
        <v>0</v>
      </c>
      <c r="BW23" s="478"/>
      <c r="BX23" s="23">
        <f>('Form 3-1'!$H$5*0.9)</f>
        <v>0</v>
      </c>
      <c r="BY23" s="506"/>
      <c r="BZ23" s="23">
        <f>('Form 3-1'!$H$5*0.9)</f>
        <v>0</v>
      </c>
      <c r="CA23" s="485"/>
      <c r="CB23" s="64" t="s">
        <v>277</v>
      </c>
      <c r="CC23" s="23">
        <f>('Form 3-1'!$H$5*0.9)</f>
        <v>0</v>
      </c>
      <c r="CD23" s="478"/>
      <c r="CE23" s="23">
        <f>('Form 3-1'!$H$5*0.9)</f>
        <v>0</v>
      </c>
      <c r="CF23" s="478"/>
      <c r="CG23" s="23">
        <f>('Form 3-1'!$H$5*0.9)</f>
        <v>0</v>
      </c>
      <c r="CH23" s="478"/>
      <c r="CI23" s="23">
        <f>('Form 3-1'!$H$5*0.9)</f>
        <v>0</v>
      </c>
      <c r="CJ23" s="478"/>
      <c r="CK23" s="23">
        <f>('Form 3-1'!$H$5*0.9)</f>
        <v>0</v>
      </c>
      <c r="CL23" s="478"/>
      <c r="CM23" s="23">
        <f>('Form 3-1'!$H$5*0.9)</f>
        <v>0</v>
      </c>
      <c r="CN23" s="478"/>
      <c r="CO23" s="23">
        <f>('Form 3-1'!$H$5*0.9)</f>
        <v>0</v>
      </c>
      <c r="CP23" s="478"/>
      <c r="CQ23" s="23">
        <f>('Form 3-1'!$H$5*0.9)</f>
        <v>0</v>
      </c>
      <c r="CR23" s="485"/>
    </row>
    <row r="24" spans="1:96" ht="35.450000000000003" customHeight="1" x14ac:dyDescent="0.25">
      <c r="A24" s="479" t="s">
        <v>184</v>
      </c>
      <c r="B24" s="264" t="s">
        <v>89</v>
      </c>
      <c r="C24" s="260" t="s">
        <v>85</v>
      </c>
      <c r="D24" s="265"/>
      <c r="E24" s="481">
        <f>D24*D25*0.5</f>
        <v>0</v>
      </c>
      <c r="F24" s="265"/>
      <c r="G24" s="481">
        <f>F24*F25*0.5</f>
        <v>0</v>
      </c>
      <c r="H24" s="265"/>
      <c r="I24" s="481">
        <f>H24*H25*0.5</f>
        <v>0</v>
      </c>
      <c r="J24" s="265"/>
      <c r="K24" s="484">
        <f>J24*J25*0.5</f>
        <v>0</v>
      </c>
      <c r="L24" s="68" t="s">
        <v>85</v>
      </c>
      <c r="M24" s="158"/>
      <c r="N24" s="470">
        <f>M24*M25*0.5</f>
        <v>0</v>
      </c>
      <c r="O24" s="158"/>
      <c r="P24" s="470">
        <f>O24*O25*0.5</f>
        <v>0</v>
      </c>
      <c r="Q24" s="158"/>
      <c r="R24" s="470">
        <f>Q24*Q25*0.5</f>
        <v>0</v>
      </c>
      <c r="S24" s="158"/>
      <c r="T24" s="470">
        <f>S24*S25*0.5</f>
        <v>0</v>
      </c>
      <c r="U24" s="158"/>
      <c r="V24" s="470">
        <f>U24*U25*0.5</f>
        <v>0</v>
      </c>
      <c r="W24" s="158"/>
      <c r="X24" s="470">
        <f>W24*W25*0.5</f>
        <v>0</v>
      </c>
      <c r="Y24" s="158"/>
      <c r="Z24" s="470">
        <f>Y24*Y25*0.5</f>
        <v>0</v>
      </c>
      <c r="AA24" s="158"/>
      <c r="AB24" s="482">
        <f>AA24*AA25*0.5</f>
        <v>0</v>
      </c>
      <c r="AC24" s="68" t="s">
        <v>85</v>
      </c>
      <c r="AD24" s="158"/>
      <c r="AE24" s="470">
        <f>AD24*AD25*0.5</f>
        <v>0</v>
      </c>
      <c r="AF24" s="158"/>
      <c r="AG24" s="470">
        <f>AF24*AF25*0.5</f>
        <v>0</v>
      </c>
      <c r="AH24" s="158"/>
      <c r="AI24" s="470">
        <f>AH24*AH25*0.5</f>
        <v>0</v>
      </c>
      <c r="AJ24" s="158"/>
      <c r="AK24" s="470">
        <f>AJ24*AJ25*0.5</f>
        <v>0</v>
      </c>
      <c r="AL24" s="158"/>
      <c r="AM24" s="470">
        <f>AL24*AL25*0.5</f>
        <v>0</v>
      </c>
      <c r="AN24" s="158"/>
      <c r="AO24" s="470">
        <f>AN24*AN25*0.5</f>
        <v>0</v>
      </c>
      <c r="AP24" s="158"/>
      <c r="AQ24" s="470">
        <f>AP24*AP25*0.5</f>
        <v>0</v>
      </c>
      <c r="AR24" s="158"/>
      <c r="AS24" s="482">
        <f>AR24*AR25*0.5</f>
        <v>0</v>
      </c>
      <c r="AT24" s="68" t="s">
        <v>85</v>
      </c>
      <c r="AU24" s="158"/>
      <c r="AV24" s="470">
        <f>AU24*AU25*0.5</f>
        <v>0</v>
      </c>
      <c r="AW24" s="158"/>
      <c r="AX24" s="470">
        <f>AW24*AW25*0.5</f>
        <v>0</v>
      </c>
      <c r="AY24" s="158"/>
      <c r="AZ24" s="470">
        <f>AY24*AY25*0.5</f>
        <v>0</v>
      </c>
      <c r="BA24" s="158"/>
      <c r="BB24" s="470">
        <f>BA24*BA25*0.5</f>
        <v>0</v>
      </c>
      <c r="BC24" s="158"/>
      <c r="BD24" s="470">
        <f>BC24*BC25*0.5</f>
        <v>0</v>
      </c>
      <c r="BE24" s="158"/>
      <c r="BF24" s="470">
        <f>BE24*BE25*0.5</f>
        <v>0</v>
      </c>
      <c r="BG24" s="158"/>
      <c r="BH24" s="470">
        <f>BG24*BG25*0.5</f>
        <v>0</v>
      </c>
      <c r="BI24" s="158"/>
      <c r="BJ24" s="482">
        <f>BI24*BI25*0.5</f>
        <v>0</v>
      </c>
      <c r="BK24" s="68" t="s">
        <v>85</v>
      </c>
      <c r="BL24" s="158"/>
      <c r="BM24" s="470">
        <f>BL24*BL25*0.5</f>
        <v>0</v>
      </c>
      <c r="BN24" s="158"/>
      <c r="BO24" s="470">
        <f>BN24*BN25*0.5</f>
        <v>0</v>
      </c>
      <c r="BP24" s="158"/>
      <c r="BQ24" s="470">
        <f>BP24*BP25*0.5</f>
        <v>0</v>
      </c>
      <c r="BR24" s="158"/>
      <c r="BS24" s="470">
        <f>BR24*BR25*0.5</f>
        <v>0</v>
      </c>
      <c r="BT24" s="158"/>
      <c r="BU24" s="470">
        <f>BT24*BT25*0.5</f>
        <v>0</v>
      </c>
      <c r="BV24" s="158"/>
      <c r="BW24" s="470">
        <f>BV24*BV25*0.5</f>
        <v>0</v>
      </c>
      <c r="BX24" s="158"/>
      <c r="BY24" s="470">
        <f>BX24*BX25*0.5</f>
        <v>0</v>
      </c>
      <c r="BZ24" s="158"/>
      <c r="CA24" s="482">
        <f>BZ24*BZ25*0.5</f>
        <v>0</v>
      </c>
      <c r="CB24" s="68" t="s">
        <v>85</v>
      </c>
      <c r="CC24" s="115"/>
      <c r="CD24" s="470">
        <f>CC24*CC25*0.5</f>
        <v>0</v>
      </c>
      <c r="CE24" s="115"/>
      <c r="CF24" s="470">
        <f>CE24*CE25*0.5</f>
        <v>0</v>
      </c>
      <c r="CG24" s="158"/>
      <c r="CH24" s="470">
        <f>CG24*CG25*0.5</f>
        <v>0</v>
      </c>
      <c r="CI24" s="158"/>
      <c r="CJ24" s="470">
        <f>CI24*CI25*0.5</f>
        <v>0</v>
      </c>
      <c r="CK24" s="158"/>
      <c r="CL24" s="470">
        <f>CK24*CK25*0.5</f>
        <v>0</v>
      </c>
      <c r="CM24" s="158"/>
      <c r="CN24" s="470">
        <f>CM24*CM25*0.5</f>
        <v>0</v>
      </c>
      <c r="CO24" s="158"/>
      <c r="CP24" s="470">
        <f>CO24*CO25*0.5</f>
        <v>0</v>
      </c>
      <c r="CQ24" s="158"/>
      <c r="CR24" s="482">
        <f>CQ24*CQ25*0.5</f>
        <v>0</v>
      </c>
    </row>
    <row r="25" spans="1:96" ht="35.450000000000003" customHeight="1" thickBot="1" x14ac:dyDescent="0.3">
      <c r="A25" s="480"/>
      <c r="B25" s="47" t="s">
        <v>185</v>
      </c>
      <c r="C25" s="48" t="s">
        <v>99</v>
      </c>
      <c r="D25" s="159"/>
      <c r="E25" s="471"/>
      <c r="F25" s="159"/>
      <c r="G25" s="471"/>
      <c r="H25" s="159"/>
      <c r="I25" s="471"/>
      <c r="J25" s="159"/>
      <c r="K25" s="483"/>
      <c r="L25" s="71" t="s">
        <v>99</v>
      </c>
      <c r="M25" s="159"/>
      <c r="N25" s="471"/>
      <c r="O25" s="159"/>
      <c r="P25" s="471"/>
      <c r="Q25" s="159"/>
      <c r="R25" s="471"/>
      <c r="S25" s="159"/>
      <c r="T25" s="471"/>
      <c r="U25" s="159"/>
      <c r="V25" s="471"/>
      <c r="W25" s="159"/>
      <c r="X25" s="471"/>
      <c r="Y25" s="159"/>
      <c r="Z25" s="471"/>
      <c r="AA25" s="159"/>
      <c r="AB25" s="483"/>
      <c r="AC25" s="71" t="s">
        <v>99</v>
      </c>
      <c r="AD25" s="159"/>
      <c r="AE25" s="471"/>
      <c r="AF25" s="159"/>
      <c r="AG25" s="471"/>
      <c r="AH25" s="159"/>
      <c r="AI25" s="471"/>
      <c r="AJ25" s="159"/>
      <c r="AK25" s="471"/>
      <c r="AL25" s="159"/>
      <c r="AM25" s="471"/>
      <c r="AN25" s="159"/>
      <c r="AO25" s="471"/>
      <c r="AP25" s="159"/>
      <c r="AQ25" s="471"/>
      <c r="AR25" s="159"/>
      <c r="AS25" s="483"/>
      <c r="AT25" s="71" t="s">
        <v>99</v>
      </c>
      <c r="AU25" s="159"/>
      <c r="AV25" s="471"/>
      <c r="AW25" s="159"/>
      <c r="AX25" s="471"/>
      <c r="AY25" s="159"/>
      <c r="AZ25" s="471"/>
      <c r="BA25" s="159"/>
      <c r="BB25" s="471"/>
      <c r="BC25" s="159"/>
      <c r="BD25" s="471"/>
      <c r="BE25" s="159"/>
      <c r="BF25" s="471"/>
      <c r="BG25" s="159"/>
      <c r="BH25" s="471"/>
      <c r="BI25" s="159"/>
      <c r="BJ25" s="483"/>
      <c r="BK25" s="71" t="s">
        <v>99</v>
      </c>
      <c r="BL25" s="159"/>
      <c r="BM25" s="471"/>
      <c r="BN25" s="159"/>
      <c r="BO25" s="471"/>
      <c r="BP25" s="159"/>
      <c r="BQ25" s="471"/>
      <c r="BR25" s="159"/>
      <c r="BS25" s="471"/>
      <c r="BT25" s="159"/>
      <c r="BU25" s="471"/>
      <c r="BV25" s="159"/>
      <c r="BW25" s="471"/>
      <c r="BX25" s="159"/>
      <c r="BY25" s="471"/>
      <c r="BZ25" s="159"/>
      <c r="CA25" s="483"/>
      <c r="CB25" s="71" t="s">
        <v>99</v>
      </c>
      <c r="CC25" s="116"/>
      <c r="CD25" s="471"/>
      <c r="CE25" s="116"/>
      <c r="CF25" s="471"/>
      <c r="CG25" s="159"/>
      <c r="CH25" s="471"/>
      <c r="CI25" s="159"/>
      <c r="CJ25" s="471"/>
      <c r="CK25" s="159"/>
      <c r="CL25" s="471"/>
      <c r="CM25" s="159"/>
      <c r="CN25" s="471"/>
      <c r="CO25" s="159"/>
      <c r="CP25" s="471"/>
      <c r="CQ25" s="159"/>
      <c r="CR25" s="483"/>
    </row>
    <row r="26" spans="1:96" ht="21" customHeight="1" thickBot="1" x14ac:dyDescent="0.25">
      <c r="A26" s="512" t="s">
        <v>134</v>
      </c>
      <c r="B26" s="513"/>
      <c r="C26" s="513"/>
      <c r="D26" s="513"/>
      <c r="E26" s="513"/>
      <c r="F26" s="38" t="s">
        <v>117</v>
      </c>
      <c r="G26" s="293"/>
      <c r="H26" s="38" t="s">
        <v>118</v>
      </c>
      <c r="I26" s="294"/>
      <c r="J26" s="55"/>
      <c r="K26" s="59"/>
      <c r="L26" s="72"/>
      <c r="M26" s="56"/>
      <c r="N26" s="56"/>
      <c r="O26" s="56"/>
      <c r="P26" s="56"/>
      <c r="Q26" s="56"/>
      <c r="R26" s="56"/>
      <c r="S26" s="56"/>
      <c r="T26" s="56"/>
      <c r="U26" s="56"/>
      <c r="V26" s="56"/>
      <c r="W26" s="56"/>
      <c r="X26" s="56"/>
      <c r="Y26" s="56"/>
      <c r="Z26" s="56"/>
      <c r="AA26" s="56"/>
      <c r="AB26" s="73"/>
      <c r="AC26" s="74"/>
      <c r="AD26" s="57"/>
      <c r="AE26" s="57"/>
      <c r="AF26" s="57"/>
      <c r="AG26" s="57"/>
      <c r="AH26" s="57"/>
      <c r="AI26" s="57"/>
      <c r="AJ26" s="57"/>
      <c r="AK26" s="57"/>
      <c r="AL26" s="57"/>
      <c r="AM26" s="57"/>
      <c r="AN26" s="57"/>
      <c r="AO26" s="57"/>
      <c r="AP26" s="57"/>
      <c r="AQ26" s="57"/>
      <c r="AR26" s="57"/>
      <c r="AS26" s="58"/>
      <c r="AT26" s="74"/>
      <c r="AU26" s="57"/>
      <c r="AV26" s="57"/>
      <c r="AW26" s="57"/>
      <c r="AX26" s="57"/>
      <c r="AY26" s="57"/>
      <c r="AZ26" s="57"/>
      <c r="BA26" s="57"/>
      <c r="BB26" s="57"/>
      <c r="BC26" s="57"/>
      <c r="BD26" s="57"/>
      <c r="BE26" s="57"/>
      <c r="BF26" s="57"/>
      <c r="BG26" s="57"/>
      <c r="BH26" s="57"/>
      <c r="BI26" s="57"/>
      <c r="BJ26" s="58"/>
      <c r="BK26" s="72"/>
      <c r="BL26" s="56"/>
      <c r="BM26" s="56"/>
      <c r="BN26" s="56"/>
      <c r="BO26" s="56"/>
      <c r="BP26" s="56"/>
      <c r="BQ26" s="56"/>
      <c r="BR26" s="56"/>
      <c r="BS26" s="56"/>
      <c r="BT26" s="56"/>
      <c r="BU26" s="56"/>
      <c r="BV26" s="56"/>
      <c r="BW26" s="56"/>
      <c r="BX26" s="56"/>
      <c r="BY26" s="56"/>
      <c r="BZ26" s="56"/>
      <c r="CA26" s="73"/>
      <c r="CB26" s="74"/>
      <c r="CC26" s="57"/>
      <c r="CD26" s="57"/>
      <c r="CE26" s="57"/>
      <c r="CF26" s="57"/>
      <c r="CG26" s="57"/>
      <c r="CH26" s="57"/>
      <c r="CI26" s="57"/>
      <c r="CJ26" s="57"/>
      <c r="CK26" s="57"/>
      <c r="CL26" s="57"/>
      <c r="CM26" s="57"/>
      <c r="CN26" s="57"/>
      <c r="CO26" s="57"/>
      <c r="CP26" s="57"/>
      <c r="CQ26" s="57"/>
      <c r="CR26" s="58"/>
    </row>
    <row r="27" spans="1:96" ht="33" customHeight="1" x14ac:dyDescent="0.2">
      <c r="A27" s="496" t="s">
        <v>186</v>
      </c>
      <c r="B27" s="497"/>
      <c r="C27" s="498"/>
      <c r="D27" s="489">
        <f>SUM(E5:E25)</f>
        <v>0</v>
      </c>
      <c r="E27" s="489"/>
      <c r="F27" s="489">
        <f>SUM(G5:G25)</f>
        <v>0</v>
      </c>
      <c r="G27" s="489"/>
      <c r="H27" s="489">
        <f>SUM(I5:I25)</f>
        <v>0</v>
      </c>
      <c r="I27" s="489"/>
      <c r="J27" s="489">
        <f>SUM(K5:K25)</f>
        <v>0</v>
      </c>
      <c r="K27" s="490"/>
      <c r="L27" s="50" t="s">
        <v>164</v>
      </c>
      <c r="M27" s="494">
        <f>SUM(N5:N25)</f>
        <v>0</v>
      </c>
      <c r="N27" s="495"/>
      <c r="O27" s="489">
        <f>SUM(P5:P25)</f>
        <v>0</v>
      </c>
      <c r="P27" s="489"/>
      <c r="Q27" s="489">
        <f>SUM(R5:R25)</f>
        <v>0</v>
      </c>
      <c r="R27" s="489"/>
      <c r="S27" s="489">
        <f>SUM(T5:T25)</f>
        <v>0</v>
      </c>
      <c r="T27" s="489"/>
      <c r="U27" s="489">
        <f>SUM(V5:V25)</f>
        <v>0</v>
      </c>
      <c r="V27" s="489"/>
      <c r="W27" s="489">
        <f>SUM(X5:X25)</f>
        <v>0</v>
      </c>
      <c r="X27" s="489"/>
      <c r="Y27" s="489">
        <f>SUM(Z5:Z25)</f>
        <v>0</v>
      </c>
      <c r="Z27" s="489"/>
      <c r="AA27" s="489">
        <f>SUM(AB5:AB25)</f>
        <v>0</v>
      </c>
      <c r="AB27" s="490"/>
      <c r="AC27" s="50" t="s">
        <v>164</v>
      </c>
      <c r="AD27" s="507">
        <f>SUM(AE5:AE25)</f>
        <v>0</v>
      </c>
      <c r="AE27" s="489"/>
      <c r="AF27" s="489">
        <f>SUM(AG5:AG25)</f>
        <v>0</v>
      </c>
      <c r="AG27" s="489"/>
      <c r="AH27" s="489">
        <f>SUM(AI5:AI25)</f>
        <v>0</v>
      </c>
      <c r="AI27" s="489"/>
      <c r="AJ27" s="489">
        <f>SUM(AK5:AK25)</f>
        <v>0</v>
      </c>
      <c r="AK27" s="489"/>
      <c r="AL27" s="489">
        <f>SUM(AM5:AM25)</f>
        <v>0</v>
      </c>
      <c r="AM27" s="489"/>
      <c r="AN27" s="489">
        <f>SUM(AO5:AO25)</f>
        <v>0</v>
      </c>
      <c r="AO27" s="489"/>
      <c r="AP27" s="489">
        <f>SUM(AQ5:AQ25)</f>
        <v>0</v>
      </c>
      <c r="AQ27" s="489"/>
      <c r="AR27" s="489">
        <f>SUM(AS5:AS25)</f>
        <v>0</v>
      </c>
      <c r="AS27" s="490"/>
      <c r="AT27" s="50" t="s">
        <v>164</v>
      </c>
      <c r="AU27" s="507">
        <f>SUM(AV5:AV25)</f>
        <v>0</v>
      </c>
      <c r="AV27" s="489"/>
      <c r="AW27" s="489">
        <f>SUM(AX5:AX25)</f>
        <v>0</v>
      </c>
      <c r="AX27" s="489"/>
      <c r="AY27" s="489">
        <f>SUM(AZ5:AZ25)</f>
        <v>0</v>
      </c>
      <c r="AZ27" s="489"/>
      <c r="BA27" s="489">
        <f>SUM(BB5:BB25)</f>
        <v>0</v>
      </c>
      <c r="BB27" s="489"/>
      <c r="BC27" s="489">
        <f>SUM(BD5:BD25)</f>
        <v>0</v>
      </c>
      <c r="BD27" s="489"/>
      <c r="BE27" s="489">
        <f>SUM(BF5:BF25)</f>
        <v>0</v>
      </c>
      <c r="BF27" s="489"/>
      <c r="BG27" s="489">
        <f>SUM(BH5:BH25)</f>
        <v>0</v>
      </c>
      <c r="BH27" s="489"/>
      <c r="BI27" s="489">
        <f>SUM(BJ5:BJ25)</f>
        <v>0</v>
      </c>
      <c r="BJ27" s="490"/>
      <c r="BK27" s="50" t="s">
        <v>164</v>
      </c>
      <c r="BL27" s="507">
        <f>SUM(BM5:BM25)</f>
        <v>0</v>
      </c>
      <c r="BM27" s="489"/>
      <c r="BN27" s="489">
        <f>SUM(BO5:BO25)</f>
        <v>0</v>
      </c>
      <c r="BO27" s="489"/>
      <c r="BP27" s="489">
        <f>SUM(BQ5:BQ25)</f>
        <v>0</v>
      </c>
      <c r="BQ27" s="489"/>
      <c r="BR27" s="489">
        <f>SUM(BS5:BS25)</f>
        <v>0</v>
      </c>
      <c r="BS27" s="489"/>
      <c r="BT27" s="489">
        <f>SUM(BU5:BU25)</f>
        <v>0</v>
      </c>
      <c r="BU27" s="489"/>
      <c r="BV27" s="489">
        <f>SUM(BW5:BW25)</f>
        <v>0</v>
      </c>
      <c r="BW27" s="489"/>
      <c r="BX27" s="489">
        <f>SUM(BY5:BY25)</f>
        <v>0</v>
      </c>
      <c r="BY27" s="489"/>
      <c r="BZ27" s="489">
        <f>SUM(CA5:CA25)</f>
        <v>0</v>
      </c>
      <c r="CA27" s="490"/>
      <c r="CB27" s="50" t="s">
        <v>164</v>
      </c>
      <c r="CC27" s="489">
        <f>SUM(CD5:CD25)</f>
        <v>0</v>
      </c>
      <c r="CD27" s="489"/>
      <c r="CE27" s="489">
        <f>SUM(CF5:CF25)</f>
        <v>0</v>
      </c>
      <c r="CF27" s="489"/>
      <c r="CG27" s="489">
        <f>SUM(CH5:CH25)</f>
        <v>0</v>
      </c>
      <c r="CH27" s="489"/>
      <c r="CI27" s="489">
        <f>SUM(CJ5:CJ25)</f>
        <v>0</v>
      </c>
      <c r="CJ27" s="489"/>
      <c r="CK27" s="489">
        <f>SUM(CL5:CL25)</f>
        <v>0</v>
      </c>
      <c r="CL27" s="489"/>
      <c r="CM27" s="489">
        <f>SUM(CN5:CN25)</f>
        <v>0</v>
      </c>
      <c r="CN27" s="489"/>
      <c r="CO27" s="489">
        <f>SUM(CP5:CP25)</f>
        <v>0</v>
      </c>
      <c r="CP27" s="489"/>
      <c r="CQ27" s="489">
        <f>SUM(CR5:CR25)</f>
        <v>0</v>
      </c>
      <c r="CR27" s="490"/>
    </row>
    <row r="28" spans="1:96" ht="39" customHeight="1" thickBot="1" x14ac:dyDescent="0.25">
      <c r="A28" s="499" t="s">
        <v>187</v>
      </c>
      <c r="B28" s="500"/>
      <c r="C28" s="501"/>
      <c r="D28" s="488">
        <f>IF(D27&gt;0, D27/('Form 3-1'!$H$5*0.9/12),0)</f>
        <v>0</v>
      </c>
      <c r="E28" s="488"/>
      <c r="F28" s="488">
        <f>IF(F27&gt;0, F27/('Form 3-1'!$H$5*0.9/12),0)</f>
        <v>0</v>
      </c>
      <c r="G28" s="488"/>
      <c r="H28" s="488">
        <f>IF(H27&gt;0, H27/('Form 3-1'!$H$5*0.9/12),0)</f>
        <v>0</v>
      </c>
      <c r="I28" s="488"/>
      <c r="J28" s="488">
        <f>IF(J27&gt;0, J27/('Form 3-1'!$H$5*0.9/12),0)</f>
        <v>0</v>
      </c>
      <c r="K28" s="488"/>
      <c r="L28" s="51" t="s">
        <v>165</v>
      </c>
      <c r="M28" s="488">
        <f>IF(M27&gt;0, M27/('Form 3-1'!$H$5*0.9/12),0)</f>
        <v>0</v>
      </c>
      <c r="N28" s="488"/>
      <c r="O28" s="488">
        <f>IF(O27&gt;0, O27/('Form 3-1'!$H$5*0.9/12),0)</f>
        <v>0</v>
      </c>
      <c r="P28" s="488"/>
      <c r="Q28" s="488">
        <f>IF(Q27&gt;0, Q27/('Form 3-1'!$H$5*0.9/12),0)</f>
        <v>0</v>
      </c>
      <c r="R28" s="488"/>
      <c r="S28" s="488">
        <f>IF(S27&gt;0, S27/('Form 3-1'!$H$5*0.9/12),0)</f>
        <v>0</v>
      </c>
      <c r="T28" s="488"/>
      <c r="U28" s="488">
        <f>IF(U27&gt;0, U27/('Form 3-1'!$H$5*0.9/12),0)</f>
        <v>0</v>
      </c>
      <c r="V28" s="488"/>
      <c r="W28" s="488">
        <f>IF(W27&gt;0, W27/('Form 3-1'!$H$5*0.9/12),0)</f>
        <v>0</v>
      </c>
      <c r="X28" s="488"/>
      <c r="Y28" s="488">
        <f>IF(Y27&gt;0, Y27/('Form 3-1'!$H$5*0.9/12),0)</f>
        <v>0</v>
      </c>
      <c r="Z28" s="488"/>
      <c r="AA28" s="488">
        <f>IF(AA27&gt;0, AA27/('Form 3-1'!$H$5*0.9/12),0)</f>
        <v>0</v>
      </c>
      <c r="AB28" s="488"/>
      <c r="AC28" s="51" t="s">
        <v>165</v>
      </c>
      <c r="AD28" s="488">
        <f>IF(AD27&gt;0, AD27/('Form 3-1'!$H$5*0.9/12),0)</f>
        <v>0</v>
      </c>
      <c r="AE28" s="488"/>
      <c r="AF28" s="488">
        <f>IF(AF27&gt;0, AF27/('Form 3-1'!$H$5*0.9/12),0)</f>
        <v>0</v>
      </c>
      <c r="AG28" s="488"/>
      <c r="AH28" s="488">
        <f>IF(AH27&gt;0, AH27/('Form 3-1'!$H$5*0.9/12),0)</f>
        <v>0</v>
      </c>
      <c r="AI28" s="488"/>
      <c r="AJ28" s="488">
        <f>IF(AJ27&gt;0, AJ27/('Form 3-1'!$H$5*0.9/12),0)</f>
        <v>0</v>
      </c>
      <c r="AK28" s="488"/>
      <c r="AL28" s="488">
        <f>IF(AL27&gt;0, AL27/('Form 3-1'!$H$5*0.9/12),0)</f>
        <v>0</v>
      </c>
      <c r="AM28" s="488"/>
      <c r="AN28" s="488">
        <f>IF(AN27&gt;0, AN27/('Form 3-1'!$H$5*0.9/12),0)</f>
        <v>0</v>
      </c>
      <c r="AO28" s="488"/>
      <c r="AP28" s="488">
        <f>IF(AP27&gt;0, AP27/('Form 3-1'!$H$5*0.9/12),0)</f>
        <v>0</v>
      </c>
      <c r="AQ28" s="488"/>
      <c r="AR28" s="488">
        <f>IF(AR27&gt;0, AR27/('Form 3-1'!$H$5*0.9/12),0)</f>
        <v>0</v>
      </c>
      <c r="AS28" s="488"/>
      <c r="AT28" s="51" t="s">
        <v>165</v>
      </c>
      <c r="AU28" s="488">
        <f>IF(AU27&gt;0, AU27/('Form 3-1'!$H$5*0.9/12),0)</f>
        <v>0</v>
      </c>
      <c r="AV28" s="488"/>
      <c r="AW28" s="488">
        <f>IF(AW27&gt;0, AW27/('Form 3-1'!$H$5*0.9/12),0)</f>
        <v>0</v>
      </c>
      <c r="AX28" s="488"/>
      <c r="AY28" s="488">
        <f>IF(AY27&gt;0, AY27/('Form 3-1'!$H$5*0.9/12),0)</f>
        <v>0</v>
      </c>
      <c r="AZ28" s="488"/>
      <c r="BA28" s="488">
        <f>IF(BA27&gt;0, BA27/('Form 3-1'!$H$5*0.9/12),0)</f>
        <v>0</v>
      </c>
      <c r="BB28" s="488"/>
      <c r="BC28" s="488">
        <f>IF(BC27&gt;0, BC27/('Form 3-1'!$H$5*0.9/12),0)</f>
        <v>0</v>
      </c>
      <c r="BD28" s="488"/>
      <c r="BE28" s="488">
        <f>IF(BE27&gt;0, BE27/('Form 3-1'!$H$5*0.9/12),0)</f>
        <v>0</v>
      </c>
      <c r="BF28" s="488"/>
      <c r="BG28" s="488">
        <f>IF(BG27&gt;0, BG27/('Form 3-1'!$H$5*0.9/12),0)</f>
        <v>0</v>
      </c>
      <c r="BH28" s="488"/>
      <c r="BI28" s="488">
        <f>IF(BI27&gt;0, BI27/('Form 3-1'!$H$5*0.9/12),0)</f>
        <v>0</v>
      </c>
      <c r="BJ28" s="488"/>
      <c r="BK28" s="51" t="s">
        <v>165</v>
      </c>
      <c r="BL28" s="488">
        <f>IF(BL27&gt;0, BL27/('Form 3-1'!$H$5*0.9/12),0)</f>
        <v>0</v>
      </c>
      <c r="BM28" s="488"/>
      <c r="BN28" s="488">
        <f>IF(BN27&gt;0, BN27/('Form 3-1'!$H$5*0.9/12),0)</f>
        <v>0</v>
      </c>
      <c r="BO28" s="488"/>
      <c r="BP28" s="488">
        <f>IF(BP27&gt;0, BP27/('Form 3-1'!$H$5*0.9/12),0)</f>
        <v>0</v>
      </c>
      <c r="BQ28" s="488"/>
      <c r="BR28" s="488">
        <f>IF(BR27&gt;0, BR27/('Form 3-1'!$H$5*0.9/12),0)</f>
        <v>0</v>
      </c>
      <c r="BS28" s="488"/>
      <c r="BT28" s="488">
        <f>IF(BT27&gt;0, BT27/('Form 3-1'!$H$5*0.9/12),0)</f>
        <v>0</v>
      </c>
      <c r="BU28" s="488"/>
      <c r="BV28" s="488">
        <f>IF(BV27&gt;0, BV27/('Form 3-1'!$H$5*0.9/12),0)</f>
        <v>0</v>
      </c>
      <c r="BW28" s="488"/>
      <c r="BX28" s="488">
        <f>IF(BX27&gt;0, BX27/('Form 3-1'!$H$5*0.9/12),0)</f>
        <v>0</v>
      </c>
      <c r="BY28" s="488"/>
      <c r="BZ28" s="488">
        <f>IF(BZ27&gt;0, BZ27/('Form 3-1'!$H$5*0.9/12),0)</f>
        <v>0</v>
      </c>
      <c r="CA28" s="488"/>
      <c r="CB28" s="51" t="s">
        <v>165</v>
      </c>
      <c r="CC28" s="488">
        <f>IF(CC27&gt;0, CC27/('Form 3-1'!$H$5*0.9/12),0)</f>
        <v>0</v>
      </c>
      <c r="CD28" s="488"/>
      <c r="CE28" s="488">
        <f>IF(CE27&gt;0, CE27/('Form 3-1'!$H$5*0.9/12),0)</f>
        <v>0</v>
      </c>
      <c r="CF28" s="488"/>
      <c r="CG28" s="488">
        <f>IF(CG27&gt;0, CG27/('Form 3-1'!$H$5*0.9/12),0)</f>
        <v>0</v>
      </c>
      <c r="CH28" s="488"/>
      <c r="CI28" s="488">
        <f>IF(CI27&gt;0, CI27/('Form 3-1'!$H$5*0.9/12),0)</f>
        <v>0</v>
      </c>
      <c r="CJ28" s="488"/>
      <c r="CK28" s="488">
        <f>IF(CK27&gt;0, CK27/('Form 3-1'!$H$5*0.9/12),0)</f>
        <v>0</v>
      </c>
      <c r="CL28" s="488"/>
      <c r="CM28" s="488">
        <f>IF(CM27&gt;0, CM27/('Form 3-1'!$H$5*0.9/12),0)</f>
        <v>0</v>
      </c>
      <c r="CN28" s="488"/>
      <c r="CO28" s="488">
        <f>IF(CO27&gt;0, CO27/('Form 3-1'!$H$5*0.9/12),0)</f>
        <v>0</v>
      </c>
      <c r="CP28" s="488"/>
      <c r="CQ28" s="488">
        <f>IF(CQ27&gt;0, CQ27/('Form 3-1'!$H$5*0.9/12),0)</f>
        <v>0</v>
      </c>
      <c r="CR28" s="488"/>
    </row>
    <row r="29" spans="1:96" ht="14.25" customHeight="1" x14ac:dyDescent="0.2">
      <c r="A29" s="14"/>
      <c r="B29" s="15"/>
      <c r="C29" s="15"/>
      <c r="L29" s="14"/>
      <c r="M29" s="2"/>
      <c r="N29" s="2"/>
      <c r="O29" s="2"/>
      <c r="P29" s="2"/>
      <c r="Q29" s="2"/>
      <c r="R29" s="2"/>
      <c r="S29" s="2"/>
      <c r="T29" s="2"/>
      <c r="U29" s="2"/>
      <c r="V29" s="2"/>
      <c r="W29" s="2"/>
      <c r="X29" s="2"/>
      <c r="Y29" s="2"/>
      <c r="Z29" s="2"/>
      <c r="AA29" s="2"/>
      <c r="AB29" s="2"/>
      <c r="AC29" s="14"/>
      <c r="AT29" s="14"/>
      <c r="BK29" s="14"/>
      <c r="CB29" s="14"/>
    </row>
    <row r="30" spans="1:96" ht="14.25" customHeight="1" x14ac:dyDescent="0.2">
      <c r="A30" s="14"/>
      <c r="B30" s="15"/>
      <c r="C30" s="15"/>
      <c r="L30" s="14"/>
      <c r="M30" s="2"/>
      <c r="N30" s="2"/>
      <c r="O30" s="2"/>
      <c r="P30" s="2"/>
      <c r="Q30" s="2"/>
      <c r="R30" s="2"/>
      <c r="S30" s="2"/>
      <c r="T30" s="2"/>
      <c r="U30" s="2"/>
      <c r="V30" s="2"/>
      <c r="W30" s="2"/>
      <c r="X30" s="2"/>
      <c r="Y30" s="2"/>
      <c r="Z30" s="2"/>
      <c r="AA30" s="2"/>
      <c r="AB30" s="2"/>
      <c r="AC30" s="14"/>
      <c r="AT30" s="14"/>
      <c r="BK30" s="14"/>
      <c r="CB30" s="14"/>
    </row>
  </sheetData>
  <sheetProtection algorithmName="SHA-512" hashValue="ixeBHkKMk3SJhvaBMk6EHLvRYdazkuZDsoTHM3XyPyvZZpjNoAIHJx02f61qZY2NTM61tD1zFwWHBcAVIkdGGg==" saltValue="ay2BfHmvqINNOK1Pf8KcNw==" spinCount="100000" sheet="1" objects="1" scenarios="1" formatCells="0" formatColumns="0" formatRows="0" selectLockedCells="1"/>
  <sortState ref="A37:A59">
    <sortCondition ref="A36"/>
  </sortState>
  <mergeCells count="458">
    <mergeCell ref="A2:K2"/>
    <mergeCell ref="L2:AB2"/>
    <mergeCell ref="AC2:AS2"/>
    <mergeCell ref="AT2:BJ2"/>
    <mergeCell ref="BK2:CA2"/>
    <mergeCell ref="CB2:CR2"/>
    <mergeCell ref="A26:E26"/>
    <mergeCell ref="CL18:CL21"/>
    <mergeCell ref="CN18:CN21"/>
    <mergeCell ref="CP18:CP21"/>
    <mergeCell ref="CR18:CR21"/>
    <mergeCell ref="CL7:CL11"/>
    <mergeCell ref="CN7:CN11"/>
    <mergeCell ref="CP7:CP11"/>
    <mergeCell ref="CR7:CR11"/>
    <mergeCell ref="CL12:CL15"/>
    <mergeCell ref="CN12:CN15"/>
    <mergeCell ref="CP12:CP15"/>
    <mergeCell ref="CR12:CR15"/>
    <mergeCell ref="CM3:CN3"/>
    <mergeCell ref="CO3:CP3"/>
    <mergeCell ref="CQ3:CR3"/>
    <mergeCell ref="CL5:CL6"/>
    <mergeCell ref="CN5:CN6"/>
    <mergeCell ref="CM27:CN27"/>
    <mergeCell ref="CO27:CP27"/>
    <mergeCell ref="CQ27:CR27"/>
    <mergeCell ref="CK28:CL28"/>
    <mergeCell ref="CM28:CN28"/>
    <mergeCell ref="CO28:CP28"/>
    <mergeCell ref="CQ28:CR28"/>
    <mergeCell ref="CL22:CL23"/>
    <mergeCell ref="CN22:CN23"/>
    <mergeCell ref="CP22:CP23"/>
    <mergeCell ref="CR22:CR23"/>
    <mergeCell ref="CN24:CN25"/>
    <mergeCell ref="CP24:CP25"/>
    <mergeCell ref="CR24:CR25"/>
    <mergeCell ref="CK27:CL27"/>
    <mergeCell ref="CP5:CP6"/>
    <mergeCell ref="CR5:CR6"/>
    <mergeCell ref="CN16:CN17"/>
    <mergeCell ref="CP16:CP17"/>
    <mergeCell ref="CR16:CR17"/>
    <mergeCell ref="CL16:CL17"/>
    <mergeCell ref="BU18:BU21"/>
    <mergeCell ref="BW18:BW21"/>
    <mergeCell ref="BY18:BY21"/>
    <mergeCell ref="CA18:CA21"/>
    <mergeCell ref="CD18:CD21"/>
    <mergeCell ref="CF18:CF21"/>
    <mergeCell ref="CH18:CH21"/>
    <mergeCell ref="CJ18:CJ21"/>
    <mergeCell ref="CK3:CL3"/>
    <mergeCell ref="BU16:BU17"/>
    <mergeCell ref="CJ16:CJ17"/>
    <mergeCell ref="CF7:CF11"/>
    <mergeCell ref="CH7:CH11"/>
    <mergeCell ref="CJ7:CJ11"/>
    <mergeCell ref="CF12:CF15"/>
    <mergeCell ref="CH12:CH15"/>
    <mergeCell ref="CJ12:CJ15"/>
    <mergeCell ref="BU12:BU15"/>
    <mergeCell ref="BW12:BW15"/>
    <mergeCell ref="BY12:BY15"/>
    <mergeCell ref="CA12:CA15"/>
    <mergeCell ref="CD12:CD15"/>
    <mergeCell ref="BU7:BU11"/>
    <mergeCell ref="BW7:BW11"/>
    <mergeCell ref="CF5:CF6"/>
    <mergeCell ref="CH5:CH6"/>
    <mergeCell ref="CJ5:CJ6"/>
    <mergeCell ref="BT3:BU3"/>
    <mergeCell ref="BV3:BW3"/>
    <mergeCell ref="BX3:BY3"/>
    <mergeCell ref="BZ3:CA3"/>
    <mergeCell ref="CC3:CD3"/>
    <mergeCell ref="CE28:CF28"/>
    <mergeCell ref="CG28:CH28"/>
    <mergeCell ref="CI28:CJ28"/>
    <mergeCell ref="CF16:CF17"/>
    <mergeCell ref="AY28:AZ28"/>
    <mergeCell ref="BA28:BB28"/>
    <mergeCell ref="BC28:BD28"/>
    <mergeCell ref="BE28:BF28"/>
    <mergeCell ref="BG28:BH28"/>
    <mergeCell ref="AY27:AZ27"/>
    <mergeCell ref="BA27:BB27"/>
    <mergeCell ref="BC27:BD27"/>
    <mergeCell ref="BE27:BF27"/>
    <mergeCell ref="BG27:BH27"/>
    <mergeCell ref="BI28:BJ28"/>
    <mergeCell ref="BL28:BM28"/>
    <mergeCell ref="BN28:BO28"/>
    <mergeCell ref="BP28:BQ28"/>
    <mergeCell ref="BR28:BS28"/>
    <mergeCell ref="BW16:BW17"/>
    <mergeCell ref="BY16:BY17"/>
    <mergeCell ref="CA16:CA17"/>
    <mergeCell ref="CD16:CD17"/>
    <mergeCell ref="CH16:CH17"/>
    <mergeCell ref="CE27:CF27"/>
    <mergeCell ref="CG27:CH27"/>
    <mergeCell ref="CI27:CJ27"/>
    <mergeCell ref="CL24:CL25"/>
    <mergeCell ref="W28:X28"/>
    <mergeCell ref="Y28:Z28"/>
    <mergeCell ref="AA28:AB28"/>
    <mergeCell ref="AD28:AE28"/>
    <mergeCell ref="AF28:AG28"/>
    <mergeCell ref="AH28:AI28"/>
    <mergeCell ref="AJ28:AK28"/>
    <mergeCell ref="AL28:AM28"/>
    <mergeCell ref="AN28:AO28"/>
    <mergeCell ref="AP28:AQ28"/>
    <mergeCell ref="AR28:AS28"/>
    <mergeCell ref="AU28:AV28"/>
    <mergeCell ref="AW28:AX28"/>
    <mergeCell ref="BT27:BU27"/>
    <mergeCell ref="BV27:BW27"/>
    <mergeCell ref="BX27:BY27"/>
    <mergeCell ref="BZ27:CA27"/>
    <mergeCell ref="CC27:CD27"/>
    <mergeCell ref="BI27:BJ27"/>
    <mergeCell ref="BL27:BM27"/>
    <mergeCell ref="BN27:BO27"/>
    <mergeCell ref="BP27:BQ27"/>
    <mergeCell ref="BR27:BS27"/>
    <mergeCell ref="BT28:BU28"/>
    <mergeCell ref="BV28:BW28"/>
    <mergeCell ref="BX28:BY28"/>
    <mergeCell ref="BZ28:CA28"/>
    <mergeCell ref="CC28:CD28"/>
    <mergeCell ref="AN27:AO27"/>
    <mergeCell ref="AP27:AQ27"/>
    <mergeCell ref="AR27:AS27"/>
    <mergeCell ref="AU27:AV27"/>
    <mergeCell ref="AW27:AX27"/>
    <mergeCell ref="AD27:AE27"/>
    <mergeCell ref="AF27:AG27"/>
    <mergeCell ref="AH27:AI27"/>
    <mergeCell ref="AJ27:AK27"/>
    <mergeCell ref="AL27:AM27"/>
    <mergeCell ref="U27:V27"/>
    <mergeCell ref="U28:V28"/>
    <mergeCell ref="W27:X27"/>
    <mergeCell ref="Y27:Z27"/>
    <mergeCell ref="AA27:AB27"/>
    <mergeCell ref="CF22:CF23"/>
    <mergeCell ref="CH22:CH23"/>
    <mergeCell ref="CJ22:CJ23"/>
    <mergeCell ref="BU24:BU25"/>
    <mergeCell ref="BW24:BW25"/>
    <mergeCell ref="BY24:BY25"/>
    <mergeCell ref="CA24:CA25"/>
    <mergeCell ref="CD24:CD25"/>
    <mergeCell ref="CF24:CF25"/>
    <mergeCell ref="CH24:CH25"/>
    <mergeCell ref="CJ24:CJ25"/>
    <mergeCell ref="BU22:BU23"/>
    <mergeCell ref="BW22:BW23"/>
    <mergeCell ref="BY22:BY23"/>
    <mergeCell ref="CA22:CA23"/>
    <mergeCell ref="CD22:CD23"/>
    <mergeCell ref="BO22:BO23"/>
    <mergeCell ref="BQ22:BQ23"/>
    <mergeCell ref="BS22:BS23"/>
    <mergeCell ref="BY7:BY11"/>
    <mergeCell ref="CA7:CA11"/>
    <mergeCell ref="CD7:CD11"/>
    <mergeCell ref="BU5:BU6"/>
    <mergeCell ref="BW5:BW6"/>
    <mergeCell ref="BY5:BY6"/>
    <mergeCell ref="CA5:CA6"/>
    <mergeCell ref="CD5:CD6"/>
    <mergeCell ref="BO18:BO21"/>
    <mergeCell ref="BQ18:BQ21"/>
    <mergeCell ref="BS18:BS21"/>
    <mergeCell ref="CE3:CF3"/>
    <mergeCell ref="CG3:CH3"/>
    <mergeCell ref="CI3:CJ3"/>
    <mergeCell ref="BD24:BD25"/>
    <mergeCell ref="BF24:BF25"/>
    <mergeCell ref="BH24:BH25"/>
    <mergeCell ref="BJ24:BJ25"/>
    <mergeCell ref="BM24:BM25"/>
    <mergeCell ref="BO24:BO25"/>
    <mergeCell ref="BQ24:BQ25"/>
    <mergeCell ref="BS24:BS25"/>
    <mergeCell ref="BD22:BD23"/>
    <mergeCell ref="BF22:BF23"/>
    <mergeCell ref="BH22:BH23"/>
    <mergeCell ref="BJ22:BJ23"/>
    <mergeCell ref="BM22:BM23"/>
    <mergeCell ref="BO16:BO17"/>
    <mergeCell ref="BQ16:BQ17"/>
    <mergeCell ref="BS16:BS17"/>
    <mergeCell ref="BD18:BD21"/>
    <mergeCell ref="BF18:BF21"/>
    <mergeCell ref="BH18:BH21"/>
    <mergeCell ref="BJ18:BJ21"/>
    <mergeCell ref="BM18:BM21"/>
    <mergeCell ref="BD16:BD17"/>
    <mergeCell ref="BF16:BF17"/>
    <mergeCell ref="BH16:BH17"/>
    <mergeCell ref="BJ16:BJ17"/>
    <mergeCell ref="BM16:BM17"/>
    <mergeCell ref="BO7:BO11"/>
    <mergeCell ref="BQ7:BQ11"/>
    <mergeCell ref="BS7:BS11"/>
    <mergeCell ref="BD12:BD15"/>
    <mergeCell ref="BF12:BF15"/>
    <mergeCell ref="BH12:BH15"/>
    <mergeCell ref="BJ12:BJ15"/>
    <mergeCell ref="BM12:BM15"/>
    <mergeCell ref="BO12:BO15"/>
    <mergeCell ref="BQ12:BQ15"/>
    <mergeCell ref="BS12:BS15"/>
    <mergeCell ref="BD7:BD11"/>
    <mergeCell ref="BF7:BF11"/>
    <mergeCell ref="BH7:BH11"/>
    <mergeCell ref="BJ7:BJ11"/>
    <mergeCell ref="BM7:BM11"/>
    <mergeCell ref="BN3:BO3"/>
    <mergeCell ref="BP3:BQ3"/>
    <mergeCell ref="BR3:BS3"/>
    <mergeCell ref="BD5:BD6"/>
    <mergeCell ref="BF5:BF6"/>
    <mergeCell ref="BH5:BH6"/>
    <mergeCell ref="BJ5:BJ6"/>
    <mergeCell ref="BM5:BM6"/>
    <mergeCell ref="BO5:BO6"/>
    <mergeCell ref="BQ5:BQ6"/>
    <mergeCell ref="BS5:BS6"/>
    <mergeCell ref="BC3:BD3"/>
    <mergeCell ref="BE3:BF3"/>
    <mergeCell ref="BG3:BH3"/>
    <mergeCell ref="BI3:BJ3"/>
    <mergeCell ref="BL3:BM3"/>
    <mergeCell ref="AX22:AX23"/>
    <mergeCell ref="AZ22:AZ23"/>
    <mergeCell ref="BB22:BB23"/>
    <mergeCell ref="AM24:AM25"/>
    <mergeCell ref="AO24:AO25"/>
    <mergeCell ref="AQ24:AQ25"/>
    <mergeCell ref="AS24:AS25"/>
    <mergeCell ref="AV24:AV25"/>
    <mergeCell ref="AX24:AX25"/>
    <mergeCell ref="AZ24:AZ25"/>
    <mergeCell ref="BB24:BB25"/>
    <mergeCell ref="AM22:AM23"/>
    <mergeCell ref="AO22:AO23"/>
    <mergeCell ref="AQ22:AQ23"/>
    <mergeCell ref="AS22:AS23"/>
    <mergeCell ref="AV22:AV23"/>
    <mergeCell ref="AX16:AX17"/>
    <mergeCell ref="AZ16:AZ17"/>
    <mergeCell ref="BB16:BB17"/>
    <mergeCell ref="AM18:AM21"/>
    <mergeCell ref="AO18:AO21"/>
    <mergeCell ref="AQ18:AQ21"/>
    <mergeCell ref="AS18:AS21"/>
    <mergeCell ref="AV18:AV21"/>
    <mergeCell ref="AX18:AX21"/>
    <mergeCell ref="AZ18:AZ21"/>
    <mergeCell ref="BB18:BB21"/>
    <mergeCell ref="AM16:AM17"/>
    <mergeCell ref="AO16:AO17"/>
    <mergeCell ref="AQ16:AQ17"/>
    <mergeCell ref="AS16:AS17"/>
    <mergeCell ref="AV16:AV17"/>
    <mergeCell ref="AX7:AX11"/>
    <mergeCell ref="AZ7:AZ11"/>
    <mergeCell ref="BB7:BB11"/>
    <mergeCell ref="AM12:AM15"/>
    <mergeCell ref="AO12:AO15"/>
    <mergeCell ref="AQ12:AQ15"/>
    <mergeCell ref="AS12:AS15"/>
    <mergeCell ref="AV12:AV15"/>
    <mergeCell ref="AX12:AX15"/>
    <mergeCell ref="AZ12:AZ15"/>
    <mergeCell ref="BB12:BB15"/>
    <mergeCell ref="AM7:AM11"/>
    <mergeCell ref="AO7:AO11"/>
    <mergeCell ref="AQ7:AQ11"/>
    <mergeCell ref="AS7:AS11"/>
    <mergeCell ref="AV7:AV11"/>
    <mergeCell ref="AW3:AX3"/>
    <mergeCell ref="AY3:AZ3"/>
    <mergeCell ref="BA3:BB3"/>
    <mergeCell ref="AM5:AM6"/>
    <mergeCell ref="AO5:AO6"/>
    <mergeCell ref="AQ5:AQ6"/>
    <mergeCell ref="AS5:AS6"/>
    <mergeCell ref="AV5:AV6"/>
    <mergeCell ref="AX5:AX6"/>
    <mergeCell ref="AZ5:AZ6"/>
    <mergeCell ref="BB5:BB6"/>
    <mergeCell ref="AL3:AM3"/>
    <mergeCell ref="AN3:AO3"/>
    <mergeCell ref="AP3:AQ3"/>
    <mergeCell ref="AR3:AS3"/>
    <mergeCell ref="AU3:AV3"/>
    <mergeCell ref="AG22:AG23"/>
    <mergeCell ref="AI22:AI23"/>
    <mergeCell ref="AK22:AK23"/>
    <mergeCell ref="V24:V25"/>
    <mergeCell ref="X24:X25"/>
    <mergeCell ref="Z24:Z25"/>
    <mergeCell ref="AB24:AB25"/>
    <mergeCell ref="AE24:AE25"/>
    <mergeCell ref="AG24:AG25"/>
    <mergeCell ref="AI24:AI25"/>
    <mergeCell ref="AK24:AK25"/>
    <mergeCell ref="V22:V23"/>
    <mergeCell ref="X22:X23"/>
    <mergeCell ref="Z22:Z23"/>
    <mergeCell ref="AB22:AB23"/>
    <mergeCell ref="AE22:AE23"/>
    <mergeCell ref="AG16:AG17"/>
    <mergeCell ref="AI16:AI17"/>
    <mergeCell ref="AK16:AK17"/>
    <mergeCell ref="V18:V21"/>
    <mergeCell ref="X18:X21"/>
    <mergeCell ref="Z18:Z21"/>
    <mergeCell ref="AB18:AB21"/>
    <mergeCell ref="AE18:AE21"/>
    <mergeCell ref="AG18:AG21"/>
    <mergeCell ref="AI18:AI21"/>
    <mergeCell ref="AK18:AK21"/>
    <mergeCell ref="V16:V17"/>
    <mergeCell ref="X16:X17"/>
    <mergeCell ref="Z16:Z17"/>
    <mergeCell ref="AB16:AB17"/>
    <mergeCell ref="AE16:AE17"/>
    <mergeCell ref="Z12:Z15"/>
    <mergeCell ref="AB12:AB15"/>
    <mergeCell ref="AE12:AE15"/>
    <mergeCell ref="AG12:AG15"/>
    <mergeCell ref="AI12:AI15"/>
    <mergeCell ref="AK12:AK15"/>
    <mergeCell ref="V7:V11"/>
    <mergeCell ref="X7:X11"/>
    <mergeCell ref="Z7:Z11"/>
    <mergeCell ref="AB7:AB11"/>
    <mergeCell ref="AE7:AE11"/>
    <mergeCell ref="A27:C27"/>
    <mergeCell ref="D27:E27"/>
    <mergeCell ref="A28:C28"/>
    <mergeCell ref="AF3:AG3"/>
    <mergeCell ref="AH3:AI3"/>
    <mergeCell ref="AJ3:AK3"/>
    <mergeCell ref="V5:V6"/>
    <mergeCell ref="X5:X6"/>
    <mergeCell ref="Z5:Z6"/>
    <mergeCell ref="AB5:AB6"/>
    <mergeCell ref="AE5:AE6"/>
    <mergeCell ref="AG5:AG6"/>
    <mergeCell ref="AI5:AI6"/>
    <mergeCell ref="AK5:AK6"/>
    <mergeCell ref="U3:V3"/>
    <mergeCell ref="W3:X3"/>
    <mergeCell ref="Y3:Z3"/>
    <mergeCell ref="AA3:AB3"/>
    <mergeCell ref="AD3:AE3"/>
    <mergeCell ref="AG7:AG11"/>
    <mergeCell ref="AI7:AI11"/>
    <mergeCell ref="AK7:AK11"/>
    <mergeCell ref="V12:V15"/>
    <mergeCell ref="X12:X15"/>
    <mergeCell ref="O27:P27"/>
    <mergeCell ref="Q27:R27"/>
    <mergeCell ref="S27:T27"/>
    <mergeCell ref="O28:P28"/>
    <mergeCell ref="Q28:R28"/>
    <mergeCell ref="S28:T28"/>
    <mergeCell ref="M27:N27"/>
    <mergeCell ref="M28:N28"/>
    <mergeCell ref="N22:N23"/>
    <mergeCell ref="P22:P23"/>
    <mergeCell ref="R22:R23"/>
    <mergeCell ref="T22:T23"/>
    <mergeCell ref="N24:N25"/>
    <mergeCell ref="P24:P25"/>
    <mergeCell ref="R24:R25"/>
    <mergeCell ref="T24:T25"/>
    <mergeCell ref="D28:E28"/>
    <mergeCell ref="E24:E25"/>
    <mergeCell ref="A18:A21"/>
    <mergeCell ref="E18:E21"/>
    <mergeCell ref="T18:T21"/>
    <mergeCell ref="N7:N11"/>
    <mergeCell ref="P7:P11"/>
    <mergeCell ref="R7:R11"/>
    <mergeCell ref="T7:T11"/>
    <mergeCell ref="N12:N15"/>
    <mergeCell ref="P12:P15"/>
    <mergeCell ref="R12:R15"/>
    <mergeCell ref="T12:T15"/>
    <mergeCell ref="N16:N17"/>
    <mergeCell ref="P16:P17"/>
    <mergeCell ref="R16:R17"/>
    <mergeCell ref="T16:T17"/>
    <mergeCell ref="N18:N21"/>
    <mergeCell ref="P18:P21"/>
    <mergeCell ref="R18:R21"/>
    <mergeCell ref="A16:A17"/>
    <mergeCell ref="E22:E23"/>
    <mergeCell ref="G22:G23"/>
    <mergeCell ref="I22:I23"/>
    <mergeCell ref="F28:G28"/>
    <mergeCell ref="H28:I28"/>
    <mergeCell ref="J28:K28"/>
    <mergeCell ref="F27:G27"/>
    <mergeCell ref="H27:I27"/>
    <mergeCell ref="J27:K27"/>
    <mergeCell ref="G12:G15"/>
    <mergeCell ref="I12:I15"/>
    <mergeCell ref="K12:K15"/>
    <mergeCell ref="G16:G17"/>
    <mergeCell ref="A12:A15"/>
    <mergeCell ref="E12:E15"/>
    <mergeCell ref="A24:A25"/>
    <mergeCell ref="G7:G11"/>
    <mergeCell ref="K5:K6"/>
    <mergeCell ref="A5:A6"/>
    <mergeCell ref="E5:E6"/>
    <mergeCell ref="G5:G6"/>
    <mergeCell ref="I5:I6"/>
    <mergeCell ref="K7:K11"/>
    <mergeCell ref="G24:G25"/>
    <mergeCell ref="I24:I25"/>
    <mergeCell ref="K24:K25"/>
    <mergeCell ref="G18:G21"/>
    <mergeCell ref="I18:I21"/>
    <mergeCell ref="I16:I17"/>
    <mergeCell ref="K16:K17"/>
    <mergeCell ref="K18:K21"/>
    <mergeCell ref="A22:A23"/>
    <mergeCell ref="K22:K23"/>
    <mergeCell ref="E16:E17"/>
    <mergeCell ref="A7:A11"/>
    <mergeCell ref="E7:E11"/>
    <mergeCell ref="I7:I11"/>
    <mergeCell ref="M3:N3"/>
    <mergeCell ref="B4:C4"/>
    <mergeCell ref="O3:P3"/>
    <mergeCell ref="Q3:R3"/>
    <mergeCell ref="S3:T3"/>
    <mergeCell ref="N5:N6"/>
    <mergeCell ref="P5:P6"/>
    <mergeCell ref="R5:R6"/>
    <mergeCell ref="D3:E3"/>
    <mergeCell ref="F3:G3"/>
    <mergeCell ref="T5:T6"/>
    <mergeCell ref="H3:I3"/>
    <mergeCell ref="J3:K3"/>
    <mergeCell ref="A3:C3"/>
  </mergeCells>
  <printOptions horizontalCentered="1" verticalCentered="1"/>
  <pageMargins left="1" right="0.75" top="1" bottom="1" header="0.3" footer="0.3"/>
  <pageSetup scale="56" orientation="landscape" r:id="rId1"/>
  <colBreaks count="5" manualBreakCount="5">
    <brk id="11" max="1048575" man="1"/>
    <brk id="28" max="1048575" man="1"/>
    <brk id="45" max="1048575" man="1"/>
    <brk id="62" max="1048575" man="1"/>
    <brk id="79" max="1048575"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theme="5" tint="0.59999389629810485"/>
  </sheetPr>
  <dimension ref="A1:W20"/>
  <sheetViews>
    <sheetView showGridLines="0" showWhiteSpace="0" view="pageBreakPreview" zoomScale="50" zoomScaleNormal="60" zoomScaleSheetLayoutView="50" zoomScalePageLayoutView="60" workbookViewId="0">
      <selection activeCell="B3" sqref="B3"/>
    </sheetView>
  </sheetViews>
  <sheetFormatPr defaultColWidth="8.85546875" defaultRowHeight="12.75" x14ac:dyDescent="0.2"/>
  <cols>
    <col min="1" max="1" width="54.85546875" style="3" customWidth="1"/>
    <col min="2" max="21" width="10.7109375" style="2" customWidth="1"/>
    <col min="22" max="22" width="10.28515625" style="2" customWidth="1"/>
    <col min="23" max="23" width="11.7109375" style="2" customWidth="1"/>
    <col min="24" max="16384" width="8.85546875" style="2"/>
  </cols>
  <sheetData>
    <row r="1" spans="1:23" ht="51.75" customHeight="1" thickBot="1" x14ac:dyDescent="0.25">
      <c r="A1" s="514" t="s">
        <v>259</v>
      </c>
      <c r="B1" s="515"/>
      <c r="C1" s="515"/>
      <c r="D1" s="515"/>
      <c r="E1" s="515"/>
      <c r="F1" s="515"/>
      <c r="G1" s="515"/>
      <c r="H1" s="515"/>
      <c r="I1" s="515"/>
      <c r="J1" s="515"/>
      <c r="K1" s="515"/>
      <c r="L1" s="515"/>
      <c r="M1" s="515"/>
      <c r="N1" s="515"/>
      <c r="O1" s="515"/>
      <c r="P1" s="515"/>
      <c r="Q1" s="515"/>
      <c r="R1" s="515"/>
      <c r="S1" s="515"/>
      <c r="T1" s="515"/>
      <c r="U1" s="515"/>
      <c r="V1" s="515"/>
      <c r="W1" s="516"/>
    </row>
    <row r="2" spans="1:23" ht="35.450000000000003" customHeight="1" x14ac:dyDescent="0.2">
      <c r="A2" s="210" t="s">
        <v>227</v>
      </c>
      <c r="B2" s="201">
        <v>1</v>
      </c>
      <c r="C2" s="201">
        <v>2</v>
      </c>
      <c r="D2" s="201">
        <v>3</v>
      </c>
      <c r="E2" s="201">
        <v>4</v>
      </c>
      <c r="F2" s="201">
        <v>5</v>
      </c>
      <c r="G2" s="201">
        <v>6</v>
      </c>
      <c r="H2" s="201">
        <v>7</v>
      </c>
      <c r="I2" s="201">
        <v>8</v>
      </c>
      <c r="J2" s="201">
        <v>9</v>
      </c>
      <c r="K2" s="201">
        <v>10</v>
      </c>
      <c r="L2" s="201">
        <v>11</v>
      </c>
      <c r="M2" s="201">
        <v>12</v>
      </c>
      <c r="N2" s="201">
        <v>13</v>
      </c>
      <c r="O2" s="201">
        <v>14</v>
      </c>
      <c r="P2" s="201">
        <v>15</v>
      </c>
      <c r="Q2" s="201">
        <v>16</v>
      </c>
      <c r="R2" s="201">
        <v>17</v>
      </c>
      <c r="S2" s="201">
        <v>18</v>
      </c>
      <c r="T2" s="201">
        <v>19</v>
      </c>
      <c r="U2" s="201">
        <v>20</v>
      </c>
      <c r="V2" s="201">
        <v>21</v>
      </c>
      <c r="W2" s="224">
        <v>22</v>
      </c>
    </row>
    <row r="3" spans="1:23" ht="55.9" customHeight="1" x14ac:dyDescent="0.35">
      <c r="A3" s="202" t="s">
        <v>224</v>
      </c>
      <c r="B3" s="230"/>
      <c r="C3" s="230"/>
      <c r="D3" s="230"/>
      <c r="E3" s="230"/>
      <c r="F3" s="231"/>
      <c r="G3" s="231"/>
      <c r="H3" s="231"/>
      <c r="I3" s="231"/>
      <c r="J3" s="231"/>
      <c r="K3" s="231"/>
      <c r="L3" s="231"/>
      <c r="M3" s="231"/>
      <c r="N3" s="231"/>
      <c r="O3" s="231"/>
      <c r="P3" s="231"/>
      <c r="Q3" s="231"/>
      <c r="R3" s="231"/>
      <c r="S3" s="231"/>
      <c r="T3" s="231"/>
      <c r="U3" s="231"/>
      <c r="V3" s="232"/>
      <c r="W3" s="233"/>
    </row>
    <row r="4" spans="1:23" ht="64.150000000000006" customHeight="1" x14ac:dyDescent="0.2">
      <c r="A4" s="203" t="s">
        <v>270</v>
      </c>
      <c r="B4" s="204">
        <f>IF(B3-'Form 3-4'!D28&gt;0, B3-'Form 3-4'!D28,0)</f>
        <v>0</v>
      </c>
      <c r="C4" s="204">
        <f>IF(C3-'Form 3-4'!F28&gt;0, C3-'Form 3-4'!F28,0)</f>
        <v>0</v>
      </c>
      <c r="D4" s="204">
        <f>IF(D3-'Form 3-4'!H28&gt;0, D3-'Form 3-4'!H28,0)</f>
        <v>0</v>
      </c>
      <c r="E4" s="204">
        <f>IF(E3-'Form 3-4'!J28&gt;0, E3-'Form 3-4'!J28,0)</f>
        <v>0</v>
      </c>
      <c r="F4" s="204">
        <f>IF(F3-'Form 3-4'!M28&gt;0, F3-'Form 3-4'!M28,0)</f>
        <v>0</v>
      </c>
      <c r="G4" s="204">
        <f>IF(G3-'Form 3-4'!O28&gt;0, G3-'Form 3-4'!O28,0)</f>
        <v>0</v>
      </c>
      <c r="H4" s="204">
        <f>IF(H3-'Form 3-4'!Q28&gt;0, H3-'Form 3-4'!Q28,0)</f>
        <v>0</v>
      </c>
      <c r="I4" s="204">
        <f>IF(I3-'Form 3-4'!S28&gt;0, I3-'Form 3-4'!S28,0)</f>
        <v>0</v>
      </c>
      <c r="J4" s="204">
        <f>IF(J3-'Form 3-4'!U28&gt;0, J3-'Form 3-4'!U28,0)</f>
        <v>0</v>
      </c>
      <c r="K4" s="204">
        <f>IF(K3-'Form 3-4'!W28&gt;0, K3-'Form 3-4'!W28,0)</f>
        <v>0</v>
      </c>
      <c r="L4" s="204">
        <f>IF(L3-'Form 3-4'!Y28&gt;0, L3-'Form 3-4'!Y28,0)</f>
        <v>0</v>
      </c>
      <c r="M4" s="204">
        <f>IF(M3-'Form 3-4'!AA28&gt;0, M3-'Form 3-4'!AA28,0)</f>
        <v>0</v>
      </c>
      <c r="N4" s="204">
        <f>IF(N3-'Form 3-4'!AD28&gt;0, N3-'Form 3-4'!AD28,0)</f>
        <v>0</v>
      </c>
      <c r="O4" s="204">
        <f>IF(O3-'Form 3-4'!AF28&gt;0, O3-'Form 3-4'!AF28,0)</f>
        <v>0</v>
      </c>
      <c r="P4" s="204">
        <f>IF(P3-'Form 3-4'!AH28&gt;0, P3-'Form 3-4'!AH28,0)</f>
        <v>0</v>
      </c>
      <c r="Q4" s="204">
        <f>IF(Q3-'Form 3-4'!AJ28&gt;0, Q3-'Form 3-4'!AJ28,0)</f>
        <v>0</v>
      </c>
      <c r="R4" s="204">
        <f>IF(R3-'Form 3-4'!AL28&gt;0, R3-'Form 3-4'!AL28,0)</f>
        <v>0</v>
      </c>
      <c r="S4" s="204">
        <f>IF(S3-'Form 3-4'!AN28&gt;0, S3-'Form 3-4'!AN28,0)</f>
        <v>0</v>
      </c>
      <c r="T4" s="204">
        <f>IF(T3-'Form 3-4'!AP28&gt;0, T3-'Form 3-4'!AP28,0)</f>
        <v>0</v>
      </c>
      <c r="U4" s="204">
        <f>IF(U3-'Form 3-4'!AR28&gt;0, U3-'Form 3-4'!AR28,0)</f>
        <v>0</v>
      </c>
      <c r="V4" s="204">
        <f>IF(V3-'Form 3-4'!AU28&gt;0, V3-'Form 3-4'!AU28,0)</f>
        <v>0</v>
      </c>
      <c r="W4" s="205">
        <f>IF(W3-'Form 3-4'!AW28&gt;0, W3-'Form 3-4'!AW28,0)</f>
        <v>0</v>
      </c>
    </row>
    <row r="5" spans="1:23" ht="55.9" customHeight="1" x14ac:dyDescent="0.2">
      <c r="A5" s="206" t="s">
        <v>225</v>
      </c>
      <c r="B5" s="231"/>
      <c r="C5" s="231"/>
      <c r="D5" s="231"/>
      <c r="E5" s="231"/>
      <c r="F5" s="231"/>
      <c r="G5" s="231"/>
      <c r="H5" s="231"/>
      <c r="I5" s="231"/>
      <c r="J5" s="231"/>
      <c r="K5" s="231"/>
      <c r="L5" s="231"/>
      <c r="M5" s="231"/>
      <c r="N5" s="231"/>
      <c r="O5" s="231"/>
      <c r="P5" s="231"/>
      <c r="Q5" s="231"/>
      <c r="R5" s="231"/>
      <c r="S5" s="231"/>
      <c r="T5" s="231"/>
      <c r="U5" s="231"/>
      <c r="V5" s="231"/>
      <c r="W5" s="234"/>
    </row>
    <row r="6" spans="1:23" ht="63.6" customHeight="1" x14ac:dyDescent="0.2">
      <c r="A6" s="203" t="s">
        <v>332</v>
      </c>
      <c r="B6" s="235"/>
      <c r="C6" s="235"/>
      <c r="D6" s="235"/>
      <c r="E6" s="235"/>
      <c r="F6" s="235"/>
      <c r="G6" s="235"/>
      <c r="H6" s="235"/>
      <c r="I6" s="235"/>
      <c r="J6" s="235"/>
      <c r="K6" s="235"/>
      <c r="L6" s="235"/>
      <c r="M6" s="235"/>
      <c r="N6" s="235"/>
      <c r="O6" s="235"/>
      <c r="P6" s="235"/>
      <c r="Q6" s="235"/>
      <c r="R6" s="235"/>
      <c r="S6" s="235"/>
      <c r="T6" s="235"/>
      <c r="U6" s="235"/>
      <c r="V6" s="235"/>
      <c r="W6" s="236"/>
    </row>
    <row r="7" spans="1:23" ht="63.6" customHeight="1" x14ac:dyDescent="0.2">
      <c r="A7" s="207" t="s">
        <v>269</v>
      </c>
      <c r="B7" s="204">
        <f>IF(B4=0, 0, (B4+B5)*B6*(IF('Form 3-1'!$G$5&gt;1000, 0.9, IF('Form 3-1'!$G$5&gt;=500,0.75, 0.65))/12))</f>
        <v>0</v>
      </c>
      <c r="C7" s="204">
        <f>IF(C4=0, 0, (C4+C5)*C6*(IF('Form 3-1'!$G$5&gt;1000, 0.9, IF('Form 3-1'!$G$5&gt;=500,0.75, 0.65))/12))</f>
        <v>0</v>
      </c>
      <c r="D7" s="204">
        <f>IF(D4=0, 0, (D4+D5)*D6*(IF('Form 3-1'!$G$5&gt;1000, 0.9, IF('Form 3-1'!$G$5&gt;=500,0.75, 0.65))/12))</f>
        <v>0</v>
      </c>
      <c r="E7" s="204">
        <f>IF(E4=0, 0, (E4+E5)*E6*(IF('Form 3-1'!$G$5&gt;1000, 0.9, IF('Form 3-1'!$G$5&gt;=500,0.75, 0.65))/12))</f>
        <v>0</v>
      </c>
      <c r="F7" s="204">
        <f>IF(F4=0, 0, (F4+F5)*F6*(IF('Form 3-1'!$G$5&gt;1000, 0.9, IF('Form 3-1'!$G$5&gt;=500,0.75, 0.65))/12))</f>
        <v>0</v>
      </c>
      <c r="G7" s="204">
        <f>IF(G4=0, 0, (G4+G5)*G6*(IF('Form 3-1'!$G$5&gt;1000, 0.9, IF('Form 3-1'!$G$5&gt;=500,0.75, 0.65))/12))</f>
        <v>0</v>
      </c>
      <c r="H7" s="204">
        <f>IF(H4=0, 0, (H4+H5)*H6*(IF('Form 3-1'!$G$5&gt;1000, 0.9, IF('Form 3-1'!$G$5&gt;=500,0.75, 0.65))/12))</f>
        <v>0</v>
      </c>
      <c r="I7" s="204">
        <f>IF(I4=0, 0, (I4+I5)*I6*(IF('Form 3-1'!$G$5&gt;1000, 0.9, IF('Form 3-1'!$G$5&gt;=500,0.75, 0.65))/12))</f>
        <v>0</v>
      </c>
      <c r="J7" s="204">
        <f>IF(J4=0, 0, (J4+J5)*J6*(IF('Form 3-1'!$G$5&gt;1000, 0.9, IF('Form 3-1'!$G$5&gt;=500,0.75, 0.65))/12))</f>
        <v>0</v>
      </c>
      <c r="K7" s="204">
        <f>IF(K4=0, 0, (K4+K5)*K6*(IF('Form 3-1'!$G$5&gt;1000, 0.9, IF('Form 3-1'!$G$5&gt;=500,0.75, 0.65))/12))</f>
        <v>0</v>
      </c>
      <c r="L7" s="204">
        <f>IF(L4=0, 0, (L4+L5)*L6*(IF('Form 3-1'!$G$5&gt;1000, 0.9, IF('Form 3-1'!$G$5&gt;=500,0.75, 0.65))/12))</f>
        <v>0</v>
      </c>
      <c r="M7" s="204">
        <f>IF(M4=0, 0, (M4+M5)*M6*(IF('Form 3-1'!$G$5&gt;1000, 0.9, IF('Form 3-1'!$G$5&gt;=500,0.75, 0.65))/12))</f>
        <v>0</v>
      </c>
      <c r="N7" s="204">
        <f>IF(N4=0, 0, (N4+N5)*N6*(IF('Form 3-1'!$G$5&gt;1000, 0.9, IF('Form 3-1'!$G$5&gt;=500,0.75, 0.65))/12))</f>
        <v>0</v>
      </c>
      <c r="O7" s="204">
        <f>IF(O4=0, 0, (O4+O5)*O6*(IF('Form 3-1'!$G$5&gt;1000, 0.9, IF('Form 3-1'!$G$5&gt;=500,0.75, 0.65))/12))</f>
        <v>0</v>
      </c>
      <c r="P7" s="204">
        <f>IF(P4=0, 0, (P4+P5)*P6*(IF('Form 3-1'!$G$5&gt;1000, 0.9, IF('Form 3-1'!$G$5&gt;=500,0.75, 0.65))/12))</f>
        <v>0</v>
      </c>
      <c r="Q7" s="204">
        <f>IF(Q4=0, 0, (Q4+Q5)*Q6*(IF('Form 3-1'!$G$5&gt;1000, 0.9, IF('Form 3-1'!$G$5&gt;=500,0.75, 0.65))/12))</f>
        <v>0</v>
      </c>
      <c r="R7" s="204">
        <f>IF(R4=0, 0, (R4+R5)*R6*(IF('Form 3-1'!$G$5&gt;1000, 0.9, IF('Form 3-1'!$G$5&gt;=500,0.75, 0.65))/12))</f>
        <v>0</v>
      </c>
      <c r="S7" s="204">
        <f>IF(S4=0, 0, (S4+S5)*S6*(IF('Form 3-1'!$G$5&gt;1000, 0.9, IF('Form 3-1'!$G$5&gt;=500,0.75, 0.65))/12))</f>
        <v>0</v>
      </c>
      <c r="T7" s="204">
        <f>IF(T4=0, 0, (T4+T5)*T6*(IF('Form 3-1'!$G$5&gt;1000, 0.9, IF('Form 3-1'!$G$5&gt;=500,0.75, 0.65))/12))</f>
        <v>0</v>
      </c>
      <c r="U7" s="204">
        <f>IF(U4=0, 0, (U4+U5)*U6*(IF('Form 3-1'!$G$5&gt;1000, 0.9, IF('Form 3-1'!$G$5&gt;=500,0.75, 0.65))/12))</f>
        <v>0</v>
      </c>
      <c r="V7" s="204">
        <f>IF(V4=0, 0, (V4+V5)*V6*(IF('Form 3-1'!$G$5&gt;1000, 0.9, IF('Form 3-1'!$G$5&gt;=500,0.75, 0.65))/12))</f>
        <v>0</v>
      </c>
      <c r="W7" s="204">
        <f>IF(W4=0, 0, (W4+W5)*W6*(IF('Form 3-1'!$G$5&gt;1000, 0.9, IF('Form 3-1'!$G$5&gt;=500,0.75, 0.65))/12))</f>
        <v>0</v>
      </c>
    </row>
    <row r="8" spans="1:23" ht="66.599999999999994" customHeight="1" thickBot="1" x14ac:dyDescent="0.25">
      <c r="A8" s="208" t="s">
        <v>268</v>
      </c>
      <c r="B8" s="209">
        <f>IF(B4=0, 0, ROUND(1/43200*(0.2*(B4+B5)*B6),3))</f>
        <v>0</v>
      </c>
      <c r="C8" s="209">
        <f t="shared" ref="C8:W8" si="0">IF(C4=0, 0, ROUND(1/43200*(0.2*(C4+C5)*C6),3))</f>
        <v>0</v>
      </c>
      <c r="D8" s="209">
        <f t="shared" si="0"/>
        <v>0</v>
      </c>
      <c r="E8" s="209">
        <f t="shared" si="0"/>
        <v>0</v>
      </c>
      <c r="F8" s="209">
        <f t="shared" si="0"/>
        <v>0</v>
      </c>
      <c r="G8" s="209">
        <f t="shared" si="0"/>
        <v>0</v>
      </c>
      <c r="H8" s="209">
        <f t="shared" si="0"/>
        <v>0</v>
      </c>
      <c r="I8" s="209">
        <f t="shared" si="0"/>
        <v>0</v>
      </c>
      <c r="J8" s="209">
        <f t="shared" si="0"/>
        <v>0</v>
      </c>
      <c r="K8" s="209">
        <f t="shared" si="0"/>
        <v>0</v>
      </c>
      <c r="L8" s="209">
        <f t="shared" si="0"/>
        <v>0</v>
      </c>
      <c r="M8" s="209">
        <f t="shared" si="0"/>
        <v>0</v>
      </c>
      <c r="N8" s="209">
        <f t="shared" si="0"/>
        <v>0</v>
      </c>
      <c r="O8" s="209">
        <f t="shared" si="0"/>
        <v>0</v>
      </c>
      <c r="P8" s="209">
        <f t="shared" si="0"/>
        <v>0</v>
      </c>
      <c r="Q8" s="209">
        <f t="shared" si="0"/>
        <v>0</v>
      </c>
      <c r="R8" s="209">
        <f t="shared" si="0"/>
        <v>0</v>
      </c>
      <c r="S8" s="209">
        <f t="shared" si="0"/>
        <v>0</v>
      </c>
      <c r="T8" s="209">
        <f t="shared" si="0"/>
        <v>0</v>
      </c>
      <c r="U8" s="209">
        <f t="shared" si="0"/>
        <v>0</v>
      </c>
      <c r="V8" s="209">
        <f t="shared" si="0"/>
        <v>0</v>
      </c>
      <c r="W8" s="209">
        <f t="shared" si="0"/>
        <v>0</v>
      </c>
    </row>
    <row r="9" spans="1:23" ht="32.450000000000003" customHeight="1" x14ac:dyDescent="0.2">
      <c r="A9" s="519" t="s">
        <v>327</v>
      </c>
      <c r="B9" s="519"/>
      <c r="C9" s="519"/>
      <c r="D9" s="519"/>
      <c r="E9" s="519"/>
      <c r="F9" s="519"/>
      <c r="G9" s="519"/>
      <c r="H9" s="519"/>
      <c r="I9" s="519"/>
      <c r="J9" s="519"/>
      <c r="K9" s="519"/>
      <c r="L9" s="519"/>
      <c r="M9" s="519"/>
      <c r="N9" s="519"/>
      <c r="O9" s="519"/>
      <c r="P9" s="519"/>
      <c r="Q9" s="519"/>
      <c r="R9" s="519"/>
      <c r="S9" s="519"/>
      <c r="T9" s="519"/>
      <c r="U9" s="519"/>
      <c r="V9" s="519"/>
      <c r="W9" s="519"/>
    </row>
    <row r="10" spans="1:23" ht="30.6" customHeight="1" thickBot="1" x14ac:dyDescent="0.25">
      <c r="A10" s="518" t="s">
        <v>314</v>
      </c>
      <c r="B10" s="518"/>
      <c r="C10" s="518"/>
      <c r="D10" s="518"/>
      <c r="E10" s="518"/>
      <c r="F10" s="518"/>
      <c r="G10" s="518"/>
      <c r="H10" s="518"/>
      <c r="I10" s="518"/>
      <c r="J10" s="518"/>
      <c r="K10" s="518"/>
      <c r="L10" s="518"/>
      <c r="M10" s="518"/>
      <c r="N10" s="518"/>
      <c r="O10" s="518"/>
      <c r="P10" s="518"/>
      <c r="Q10" s="518"/>
      <c r="R10" s="518"/>
      <c r="S10" s="518"/>
      <c r="T10" s="518"/>
      <c r="U10" s="518"/>
      <c r="V10" s="518"/>
      <c r="W10" s="518"/>
    </row>
    <row r="11" spans="1:23" ht="33" customHeight="1" x14ac:dyDescent="0.2">
      <c r="A11" s="210" t="s">
        <v>227</v>
      </c>
      <c r="B11" s="201">
        <v>23</v>
      </c>
      <c r="C11" s="201">
        <v>24</v>
      </c>
      <c r="D11" s="201">
        <v>25</v>
      </c>
      <c r="E11" s="201">
        <v>26</v>
      </c>
      <c r="F11" s="201">
        <v>27</v>
      </c>
      <c r="G11" s="201">
        <v>28</v>
      </c>
      <c r="H11" s="201">
        <v>29</v>
      </c>
      <c r="I11" s="201">
        <v>30</v>
      </c>
      <c r="J11" s="201">
        <v>31</v>
      </c>
      <c r="K11" s="201">
        <v>32</v>
      </c>
      <c r="L11" s="201">
        <v>33</v>
      </c>
      <c r="M11" s="201">
        <v>34</v>
      </c>
      <c r="N11" s="201">
        <v>35</v>
      </c>
      <c r="O11" s="201">
        <v>36</v>
      </c>
      <c r="P11" s="201">
        <v>37</v>
      </c>
      <c r="Q11" s="201">
        <v>38</v>
      </c>
      <c r="R11" s="201">
        <v>39</v>
      </c>
      <c r="S11" s="201">
        <v>40</v>
      </c>
      <c r="T11" s="201">
        <v>41</v>
      </c>
      <c r="U11" s="201">
        <v>42</v>
      </c>
      <c r="V11" s="201">
        <v>43</v>
      </c>
      <c r="W11" s="224">
        <v>44</v>
      </c>
    </row>
    <row r="12" spans="1:23" ht="55.9" customHeight="1" x14ac:dyDescent="0.35">
      <c r="A12" s="202" t="s">
        <v>224</v>
      </c>
      <c r="B12" s="230"/>
      <c r="C12" s="230"/>
      <c r="D12" s="230"/>
      <c r="E12" s="230"/>
      <c r="F12" s="231"/>
      <c r="G12" s="231"/>
      <c r="H12" s="231"/>
      <c r="I12" s="231"/>
      <c r="J12" s="231"/>
      <c r="K12" s="231"/>
      <c r="L12" s="231"/>
      <c r="M12" s="231"/>
      <c r="N12" s="231"/>
      <c r="O12" s="231"/>
      <c r="P12" s="231"/>
      <c r="Q12" s="231"/>
      <c r="R12" s="231"/>
      <c r="S12" s="231"/>
      <c r="T12" s="231"/>
      <c r="U12" s="231"/>
      <c r="V12" s="232"/>
      <c r="W12" s="233"/>
    </row>
    <row r="13" spans="1:23" ht="63.6" customHeight="1" x14ac:dyDescent="0.2">
      <c r="A13" s="203" t="s">
        <v>270</v>
      </c>
      <c r="B13" s="204">
        <f>IF(B12-'Form 3-4'!AY28&gt;0, B12-'Form 3-4'!AY28,0)</f>
        <v>0</v>
      </c>
      <c r="C13" s="204">
        <f>IF(C12-'Form 3-4'!BA28&gt;0, C12-'Form 3-4'!BA28,0)</f>
        <v>0</v>
      </c>
      <c r="D13" s="204">
        <f>IF(D12-'Form 3-4'!BC28&gt;0, D12-'Form 3-4'!BC28,0)</f>
        <v>0</v>
      </c>
      <c r="E13" s="204">
        <f>IF(E12-'Form 3-4'!BE28&gt;0, E12-'Form 3-4'!BE28,0)</f>
        <v>0</v>
      </c>
      <c r="F13" s="204">
        <f>IF(F12-'Form 3-4'!BG28&gt;0, F12-'Form 3-4'!BG28,0)</f>
        <v>0</v>
      </c>
      <c r="G13" s="204">
        <f>IF(G12-'Form 3-4'!BI28&gt;0, G12-'Form 3-4'!BI28,0)</f>
        <v>0</v>
      </c>
      <c r="H13" s="204">
        <f>IF(H12-'Form 3-4'!BL28&gt;0, H12-'Form 3-4'!BL28,0)</f>
        <v>0</v>
      </c>
      <c r="I13" s="204">
        <f>IF(I12-'Form 3-4'!BN28&gt;0, I12-'Form 3-4'!BN28,0)</f>
        <v>0</v>
      </c>
      <c r="J13" s="204">
        <f>IF(J12-'Form 3-4'!BP28&gt;0, J12-'Form 3-4'!BP28,0)</f>
        <v>0</v>
      </c>
      <c r="K13" s="204">
        <f>IF(K12-'Form 3-4'!BR28&gt;0, K12-'Form 3-4'!BR28,0)</f>
        <v>0</v>
      </c>
      <c r="L13" s="204">
        <f>IF(L12-'Form 3-4'!BT28&gt;0, L12-'Form 3-4'!BT28,0)</f>
        <v>0</v>
      </c>
      <c r="M13" s="204">
        <f>IF(M12-'Form 3-4'!BV28&gt;0, M12-'Form 3-4'!BV28,0)</f>
        <v>0</v>
      </c>
      <c r="N13" s="204">
        <f>IF(N12-'Form 3-4'!BX28&gt;0, N12-'Form 3-4'!BX28,0)</f>
        <v>0</v>
      </c>
      <c r="O13" s="204">
        <f>IF(O12-'Form 3-4'!BZ28&gt;0, O12-'Form 3-4'!BZ28,0)</f>
        <v>0</v>
      </c>
      <c r="P13" s="204">
        <f>IF(P12-'Form 3-4'!CC28&gt;0, P12-'Form 3-4'!CC28,0)</f>
        <v>0</v>
      </c>
      <c r="Q13" s="204">
        <f>IF(Q12-'Form 3-4'!CE28&gt;0, Q12-'Form 3-4'!CE28,0)</f>
        <v>0</v>
      </c>
      <c r="R13" s="204">
        <f>IF(R12-'Form 3-4'!CG28&gt;0, R12-'Form 3-4'!CG28,0)</f>
        <v>0</v>
      </c>
      <c r="S13" s="204">
        <f>IF(S12-'Form 3-4'!CI28&gt;0, S12-'Form 3-4'!CI28,0)</f>
        <v>0</v>
      </c>
      <c r="T13" s="204">
        <f>IF(T12-'Form 3-4'!CK28&gt;0, T12-'Form 3-4'!CK28,0)</f>
        <v>0</v>
      </c>
      <c r="U13" s="204">
        <f>IF(U12-'Form 3-4'!CM28&gt;0, U12-'Form 3-4'!CM28,0)</f>
        <v>0</v>
      </c>
      <c r="V13" s="204">
        <f>IF(V12-'Form 3-4'!CO28&gt;0, V12-'Form 3-4'!CO28,0)</f>
        <v>0</v>
      </c>
      <c r="W13" s="205">
        <f>IF(W12-'Form 3-4'!CQ28&gt;0, W12-'Form 3-4'!CQ28,0)</f>
        <v>0</v>
      </c>
    </row>
    <row r="14" spans="1:23" ht="55.9" customHeight="1" x14ac:dyDescent="0.2">
      <c r="A14" s="206" t="s">
        <v>225</v>
      </c>
      <c r="B14" s="231"/>
      <c r="C14" s="231"/>
      <c r="D14" s="231"/>
      <c r="E14" s="231"/>
      <c r="F14" s="231"/>
      <c r="G14" s="231"/>
      <c r="H14" s="231"/>
      <c r="I14" s="231"/>
      <c r="J14" s="231"/>
      <c r="K14" s="231"/>
      <c r="L14" s="231"/>
      <c r="M14" s="231"/>
      <c r="N14" s="231"/>
      <c r="O14" s="231"/>
      <c r="P14" s="231"/>
      <c r="Q14" s="231"/>
      <c r="R14" s="231"/>
      <c r="S14" s="231"/>
      <c r="T14" s="231"/>
      <c r="U14" s="231"/>
      <c r="V14" s="231"/>
      <c r="W14" s="234"/>
    </row>
    <row r="15" spans="1:23" ht="64.150000000000006" customHeight="1" x14ac:dyDescent="0.2">
      <c r="A15" s="203" t="s">
        <v>226</v>
      </c>
      <c r="B15" s="235"/>
      <c r="C15" s="235"/>
      <c r="D15" s="235"/>
      <c r="E15" s="235"/>
      <c r="F15" s="235"/>
      <c r="G15" s="235"/>
      <c r="H15" s="235"/>
      <c r="I15" s="235"/>
      <c r="J15" s="235"/>
      <c r="K15" s="235"/>
      <c r="L15" s="235"/>
      <c r="M15" s="235"/>
      <c r="N15" s="235"/>
      <c r="O15" s="235"/>
      <c r="P15" s="235"/>
      <c r="Q15" s="235"/>
      <c r="R15" s="235"/>
      <c r="S15" s="235"/>
      <c r="T15" s="235"/>
      <c r="U15" s="235"/>
      <c r="V15" s="235"/>
      <c r="W15" s="236"/>
    </row>
    <row r="16" spans="1:23" ht="66.599999999999994" customHeight="1" x14ac:dyDescent="0.2">
      <c r="A16" s="207" t="s">
        <v>269</v>
      </c>
      <c r="B16" s="204">
        <f>IF(B13=0, 0, (B13+B14)*B15*(IF('Form 3-1'!$G$5&gt;1000, 0.9, IF('Form 3-1'!$G$5&gt;=500,0.75, 0.65))/12))</f>
        <v>0</v>
      </c>
      <c r="C16" s="204">
        <f>IF(C13=0, 0, (C13+C14)*C15*(IF('Form 3-1'!$G$5&gt;1000, 0.9, IF('Form 3-1'!$G$5&gt;=500,0.75, 0.65))/12))</f>
        <v>0</v>
      </c>
      <c r="D16" s="204">
        <f>IF(D13=0, 0, (D13+D14)*D15*(IF('Form 3-1'!$G$5&gt;1000, 0.9, IF('Form 3-1'!$G$5&gt;=500,0.75, 0.65))/12))</f>
        <v>0</v>
      </c>
      <c r="E16" s="204">
        <f>IF(E13=0, 0, (E13+E14)*E15*(IF('Form 3-1'!$G$5&gt;1000, 0.9, IF('Form 3-1'!$G$5&gt;=500,0.75, 0.65))/12))</f>
        <v>0</v>
      </c>
      <c r="F16" s="204">
        <f>IF(F13=0, 0, (F13+F14)*F15*(IF('Form 3-1'!$G$5&gt;1000, 0.9, IF('Form 3-1'!$G$5&gt;=500,0.75, 0.65))/12))</f>
        <v>0</v>
      </c>
      <c r="G16" s="204">
        <f>IF(G13=0, 0, (G13+G14)*G15*(IF('Form 3-1'!$G$5&gt;1000, 0.9, IF('Form 3-1'!$G$5&gt;=500,0.75, 0.65))/12))</f>
        <v>0</v>
      </c>
      <c r="H16" s="204">
        <f>IF(H13=0, 0, (H13+H14)*H15*(IF('Form 3-1'!$G$5&gt;1000, 0.9, IF('Form 3-1'!$G$5&gt;=500,0.75, 0.65))/12))</f>
        <v>0</v>
      </c>
      <c r="I16" s="204">
        <f>IF(I13=0, 0, (I13+I14)*I15*(IF('Form 3-1'!$G$5&gt;1000, 0.9, IF('Form 3-1'!$G$5&gt;=500,0.75, 0.65))/12))</f>
        <v>0</v>
      </c>
      <c r="J16" s="204">
        <f>IF(J13=0, 0, (J13+J14)*J15*(IF('Form 3-1'!$G$5&gt;1000, 0.9, IF('Form 3-1'!$G$5&gt;=500,0.75, 0.65))/12))</f>
        <v>0</v>
      </c>
      <c r="K16" s="204">
        <f>IF(K13=0, 0, (K13+K14)*K15*(IF('Form 3-1'!$G$5&gt;1000, 0.9, IF('Form 3-1'!$G$5&gt;=500,0.75, 0.65))/12))</f>
        <v>0</v>
      </c>
      <c r="L16" s="204">
        <f>IF(L13=0, 0, (L13+L14)*L15*(IF('Form 3-1'!$G$5&gt;1000, 0.9, IF('Form 3-1'!$G$5&gt;=500,0.75, 0.65))/12))</f>
        <v>0</v>
      </c>
      <c r="M16" s="204">
        <f>IF(M13=0, 0, (M13+M14)*M15*(IF('Form 3-1'!$G$5&gt;1000, 0.9, IF('Form 3-1'!$G$5&gt;=500,0.75, 0.65))/12))</f>
        <v>0</v>
      </c>
      <c r="N16" s="204">
        <f>IF(N13=0, 0, (N13+N14)*N15*(IF('Form 3-1'!$G$5&gt;1000, 0.9, IF('Form 3-1'!$G$5&gt;=500,0.75, 0.65))/12))</f>
        <v>0</v>
      </c>
      <c r="O16" s="204">
        <f>IF(O13=0, 0, (O13+O14)*O15*(IF('Form 3-1'!$G$5&gt;1000, 0.9, IF('Form 3-1'!$G$5&gt;=500,0.75, 0.65))/12))</f>
        <v>0</v>
      </c>
      <c r="P16" s="204">
        <f>IF(P13=0, 0, (P13+P14)*P15*(IF('Form 3-1'!$G$5&gt;1000, 0.9, IF('Form 3-1'!$G$5&gt;=500,0.75, 0.65))/12))</f>
        <v>0</v>
      </c>
      <c r="Q16" s="204">
        <f>IF(Q13=0, 0, (Q13+Q14)*Q15*(IF('Form 3-1'!$G$5&gt;1000, 0.9, IF('Form 3-1'!$G$5&gt;=500,0.75, 0.65))/12))</f>
        <v>0</v>
      </c>
      <c r="R16" s="204">
        <f>IF(R13=0, 0, (R13+R14)*R15*(IF('Form 3-1'!$G$5&gt;1000, 0.9, IF('Form 3-1'!$G$5&gt;=500,0.75, 0.65))/12))</f>
        <v>0</v>
      </c>
      <c r="S16" s="204">
        <f>IF(S13=0, 0, (S13+S14)*S15*(IF('Form 3-1'!$G$5&gt;1000, 0.9, IF('Form 3-1'!$G$5&gt;=500,0.75, 0.65))/12))</f>
        <v>0</v>
      </c>
      <c r="T16" s="204">
        <f>IF(T13=0, 0, (T13+T14)*T15*(IF('Form 3-1'!$G$5&gt;1000, 0.9, IF('Form 3-1'!$G$5&gt;=500,0.75, 0.65))/12))</f>
        <v>0</v>
      </c>
      <c r="U16" s="204">
        <f>IF(U13=0, 0, (U13+U14)*U15*(IF('Form 3-1'!$G$5&gt;1000, 0.9, IF('Form 3-1'!$G$5&gt;=500,0.75, 0.65))/12))</f>
        <v>0</v>
      </c>
      <c r="V16" s="204">
        <f>IF(V13=0, 0, (V13+V14)*V15*(IF('Form 3-1'!$G$5&gt;1000, 0.9, IF('Form 3-1'!$G$5&gt;=500,0.75, 0.65))/12))</f>
        <v>0</v>
      </c>
      <c r="W16" s="204">
        <f>IF(W13=0, 0, (W13+W14)*W15*(IF('Form 3-1'!$G$5&gt;1000, 0.9, IF('Form 3-1'!$G$5&gt;=500,0.75, 0.65))/12))</f>
        <v>0</v>
      </c>
    </row>
    <row r="17" spans="1:23" ht="69" customHeight="1" thickBot="1" x14ac:dyDescent="0.25">
      <c r="A17" s="208" t="s">
        <v>268</v>
      </c>
      <c r="B17" s="209">
        <f>IF(B13=0, 0, ROUND(1/43200*(0.2*(B13+B14)*B15),3))</f>
        <v>0</v>
      </c>
      <c r="C17" s="209">
        <f t="shared" ref="C17:W17" si="1">IF(C13=0, 0, ROUND(1/43200*(0.2*(C13+C14)*C15),3))</f>
        <v>0</v>
      </c>
      <c r="D17" s="209">
        <f t="shared" si="1"/>
        <v>0</v>
      </c>
      <c r="E17" s="209">
        <f t="shared" si="1"/>
        <v>0</v>
      </c>
      <c r="F17" s="209">
        <f t="shared" si="1"/>
        <v>0</v>
      </c>
      <c r="G17" s="209">
        <f t="shared" si="1"/>
        <v>0</v>
      </c>
      <c r="H17" s="209">
        <f t="shared" si="1"/>
        <v>0</v>
      </c>
      <c r="I17" s="209">
        <f t="shared" si="1"/>
        <v>0</v>
      </c>
      <c r="J17" s="209">
        <f t="shared" si="1"/>
        <v>0</v>
      </c>
      <c r="K17" s="209">
        <f t="shared" si="1"/>
        <v>0</v>
      </c>
      <c r="L17" s="209">
        <f t="shared" si="1"/>
        <v>0</v>
      </c>
      <c r="M17" s="209">
        <f t="shared" si="1"/>
        <v>0</v>
      </c>
      <c r="N17" s="209">
        <f t="shared" si="1"/>
        <v>0</v>
      </c>
      <c r="O17" s="209">
        <f t="shared" si="1"/>
        <v>0</v>
      </c>
      <c r="P17" s="209">
        <f t="shared" si="1"/>
        <v>0</v>
      </c>
      <c r="Q17" s="209">
        <f t="shared" si="1"/>
        <v>0</v>
      </c>
      <c r="R17" s="209">
        <f t="shared" si="1"/>
        <v>0</v>
      </c>
      <c r="S17" s="209">
        <f t="shared" si="1"/>
        <v>0</v>
      </c>
      <c r="T17" s="209">
        <f t="shared" si="1"/>
        <v>0</v>
      </c>
      <c r="U17" s="209">
        <f t="shared" si="1"/>
        <v>0</v>
      </c>
      <c r="V17" s="209">
        <f t="shared" si="1"/>
        <v>0</v>
      </c>
      <c r="W17" s="209">
        <f t="shared" si="1"/>
        <v>0</v>
      </c>
    </row>
    <row r="18" spans="1:23" ht="32.450000000000003" customHeight="1" x14ac:dyDescent="0.2">
      <c r="A18" s="519" t="s">
        <v>333</v>
      </c>
      <c r="B18" s="519"/>
      <c r="C18" s="519"/>
      <c r="D18" s="519"/>
      <c r="E18" s="519"/>
      <c r="F18" s="519"/>
      <c r="G18" s="519"/>
      <c r="H18" s="519"/>
      <c r="I18" s="519"/>
      <c r="J18" s="519"/>
      <c r="K18" s="519"/>
      <c r="L18" s="519"/>
      <c r="M18" s="519"/>
      <c r="N18" s="519"/>
      <c r="O18" s="519"/>
      <c r="P18" s="519"/>
      <c r="Q18" s="519"/>
      <c r="R18" s="519"/>
      <c r="S18" s="519"/>
      <c r="T18" s="519"/>
      <c r="U18" s="519"/>
      <c r="V18" s="519"/>
      <c r="W18" s="519"/>
    </row>
    <row r="19" spans="1:23" ht="25.9" customHeight="1" x14ac:dyDescent="0.2">
      <c r="A19" s="517" t="s">
        <v>314</v>
      </c>
      <c r="B19" s="517"/>
      <c r="C19" s="517"/>
      <c r="D19" s="517"/>
      <c r="E19" s="517"/>
      <c r="F19" s="517"/>
      <c r="G19" s="517"/>
      <c r="H19" s="517"/>
      <c r="I19" s="517"/>
      <c r="J19" s="517"/>
      <c r="K19" s="517"/>
      <c r="L19" s="517"/>
      <c r="M19" s="517"/>
      <c r="N19" s="517"/>
      <c r="O19" s="517"/>
      <c r="P19" s="517"/>
      <c r="Q19" s="517"/>
      <c r="R19" s="517"/>
      <c r="S19" s="517"/>
      <c r="T19" s="517"/>
      <c r="U19" s="517"/>
      <c r="V19" s="517"/>
      <c r="W19" s="517"/>
    </row>
    <row r="20" spans="1:23" x14ac:dyDescent="0.2">
      <c r="G20" s="2" t="s">
        <v>116</v>
      </c>
    </row>
  </sheetData>
  <sheetProtection algorithmName="SHA-512" hashValue="hYiMuUMN2/fYsc5BtTgXDxhXPoDZF5R1Elx4wFzbXUEeky132qya7mJCRYy6ofLq5yl2r6GSHIiIOy9hS0P5IA==" saltValue="bKKLT7SUkuRPWToMKCNfmQ==" spinCount="100000" sheet="1" objects="1" scenarios="1" formatCells="0" formatColumns="0" formatRows="0" selectLockedCells="1"/>
  <mergeCells count="5">
    <mergeCell ref="A1:W1"/>
    <mergeCell ref="A19:W19"/>
    <mergeCell ref="A10:W10"/>
    <mergeCell ref="A9:W9"/>
    <mergeCell ref="A18:W18"/>
  </mergeCells>
  <printOptions horizontalCentered="1" verticalCentered="1"/>
  <pageMargins left="1" right="0.75" top="3.8095238095238099E-2" bottom="1" header="0.3" footer="0.3"/>
  <pageSetup scale="3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5" tint="0.59999389629810485"/>
  </sheetPr>
  <dimension ref="A1:BC25"/>
  <sheetViews>
    <sheetView showGridLines="0" zoomScale="80" zoomScaleNormal="80" zoomScaleSheetLayoutView="70" zoomScalePageLayoutView="70" workbookViewId="0">
      <selection activeCell="B9" sqref="B9"/>
    </sheetView>
  </sheetViews>
  <sheetFormatPr defaultColWidth="8.85546875" defaultRowHeight="12.75" x14ac:dyDescent="0.2"/>
  <cols>
    <col min="1" max="1" width="53" style="84" customWidth="1"/>
    <col min="2" max="5" width="12.7109375" style="84" customWidth="1"/>
    <col min="6" max="6" width="53" style="84" customWidth="1"/>
    <col min="7" max="10" width="12.7109375" style="84" customWidth="1"/>
    <col min="11" max="11" width="53" style="84" customWidth="1"/>
    <col min="12" max="15" width="12.7109375" style="84" customWidth="1"/>
    <col min="16" max="16" width="53" style="84" customWidth="1"/>
    <col min="17" max="20" width="12.7109375" style="84" customWidth="1"/>
    <col min="21" max="21" width="53" style="84" customWidth="1"/>
    <col min="22" max="25" width="12.7109375" style="84" customWidth="1"/>
    <col min="26" max="26" width="53" style="84" customWidth="1"/>
    <col min="27" max="30" width="12.7109375" style="84" customWidth="1"/>
    <col min="31" max="31" width="53" style="84" customWidth="1"/>
    <col min="32" max="35" width="12.7109375" style="84" customWidth="1"/>
    <col min="36" max="36" width="53" style="84" customWidth="1"/>
    <col min="37" max="40" width="12.7109375" style="84" customWidth="1"/>
    <col min="41" max="41" width="53" style="84" customWidth="1"/>
    <col min="42" max="45" width="12.7109375" style="84" customWidth="1"/>
    <col min="46" max="46" width="53" style="84" customWidth="1"/>
    <col min="47" max="50" width="12.7109375" style="84" customWidth="1"/>
    <col min="51" max="51" width="53" style="84" customWidth="1"/>
    <col min="52" max="55" width="12.7109375" style="84" customWidth="1"/>
    <col min="56" max="16384" width="8.85546875" style="84"/>
  </cols>
  <sheetData>
    <row r="1" spans="1:55" ht="21.75" thickBot="1" x14ac:dyDescent="0.25">
      <c r="A1" s="522" t="s">
        <v>260</v>
      </c>
      <c r="B1" s="523"/>
      <c r="C1" s="523"/>
      <c r="D1" s="523"/>
      <c r="E1" s="524"/>
      <c r="F1" s="522" t="s">
        <v>260</v>
      </c>
      <c r="G1" s="523"/>
      <c r="H1" s="523"/>
      <c r="I1" s="523"/>
      <c r="J1" s="524"/>
      <c r="K1" s="522" t="s">
        <v>260</v>
      </c>
      <c r="L1" s="523"/>
      <c r="M1" s="523"/>
      <c r="N1" s="523"/>
      <c r="O1" s="524"/>
      <c r="P1" s="522" t="s">
        <v>260</v>
      </c>
      <c r="Q1" s="523"/>
      <c r="R1" s="523"/>
      <c r="S1" s="523"/>
      <c r="T1" s="524"/>
      <c r="U1" s="522" t="s">
        <v>260</v>
      </c>
      <c r="V1" s="523"/>
      <c r="W1" s="523"/>
      <c r="X1" s="523"/>
      <c r="Y1" s="524"/>
      <c r="Z1" s="522" t="s">
        <v>260</v>
      </c>
      <c r="AA1" s="523"/>
      <c r="AB1" s="523"/>
      <c r="AC1" s="523"/>
      <c r="AD1" s="524"/>
      <c r="AE1" s="522" t="s">
        <v>260</v>
      </c>
      <c r="AF1" s="523"/>
      <c r="AG1" s="523"/>
      <c r="AH1" s="523"/>
      <c r="AI1" s="524"/>
      <c r="AJ1" s="522" t="s">
        <v>260</v>
      </c>
      <c r="AK1" s="523"/>
      <c r="AL1" s="523"/>
      <c r="AM1" s="523"/>
      <c r="AN1" s="524"/>
      <c r="AO1" s="522" t="s">
        <v>260</v>
      </c>
      <c r="AP1" s="523"/>
      <c r="AQ1" s="523"/>
      <c r="AR1" s="523"/>
      <c r="AS1" s="524"/>
      <c r="AT1" s="522" t="s">
        <v>260</v>
      </c>
      <c r="AU1" s="523"/>
      <c r="AV1" s="523"/>
      <c r="AW1" s="523"/>
      <c r="AX1" s="524"/>
      <c r="AY1" s="522" t="s">
        <v>260</v>
      </c>
      <c r="AZ1" s="523"/>
      <c r="BA1" s="523"/>
      <c r="BB1" s="523"/>
      <c r="BC1" s="524"/>
    </row>
    <row r="2" spans="1:55" s="212" customFormat="1" ht="45" customHeight="1" thickTop="1" x14ac:dyDescent="0.2">
      <c r="A2" s="211" t="s">
        <v>240</v>
      </c>
      <c r="B2" s="297"/>
      <c r="C2" s="297"/>
      <c r="D2" s="297"/>
      <c r="E2" s="298"/>
      <c r="F2" s="211" t="s">
        <v>240</v>
      </c>
      <c r="G2" s="297"/>
      <c r="H2" s="297"/>
      <c r="I2" s="297"/>
      <c r="J2" s="298"/>
      <c r="K2" s="211" t="s">
        <v>240</v>
      </c>
      <c r="L2" s="297"/>
      <c r="M2" s="297"/>
      <c r="N2" s="297"/>
      <c r="O2" s="298"/>
      <c r="P2" s="211" t="s">
        <v>240</v>
      </c>
      <c r="Q2" s="297"/>
      <c r="R2" s="297"/>
      <c r="S2" s="297"/>
      <c r="T2" s="298"/>
      <c r="U2" s="211" t="s">
        <v>240</v>
      </c>
      <c r="V2" s="297"/>
      <c r="W2" s="297"/>
      <c r="X2" s="297"/>
      <c r="Y2" s="298"/>
      <c r="Z2" s="211" t="s">
        <v>240</v>
      </c>
      <c r="AA2" s="297"/>
      <c r="AB2" s="297"/>
      <c r="AC2" s="297"/>
      <c r="AD2" s="298"/>
      <c r="AE2" s="211" t="s">
        <v>240</v>
      </c>
      <c r="AF2" s="297"/>
      <c r="AG2" s="297"/>
      <c r="AH2" s="297"/>
      <c r="AI2" s="298"/>
      <c r="AJ2" s="211" t="s">
        <v>240</v>
      </c>
      <c r="AK2" s="297"/>
      <c r="AL2" s="297"/>
      <c r="AM2" s="297"/>
      <c r="AN2" s="298"/>
      <c r="AO2" s="211" t="s">
        <v>240</v>
      </c>
      <c r="AP2" s="297"/>
      <c r="AQ2" s="297"/>
      <c r="AR2" s="297"/>
      <c r="AS2" s="298"/>
      <c r="AT2" s="211" t="s">
        <v>240</v>
      </c>
      <c r="AU2" s="297"/>
      <c r="AV2" s="297"/>
      <c r="AW2" s="297"/>
      <c r="AX2" s="298"/>
      <c r="AY2" s="211" t="s">
        <v>240</v>
      </c>
      <c r="AZ2" s="297"/>
      <c r="BA2" s="297"/>
      <c r="BB2" s="297"/>
      <c r="BC2" s="298"/>
    </row>
    <row r="3" spans="1:55" ht="54.6" customHeight="1" x14ac:dyDescent="0.2">
      <c r="A3" s="82" t="s">
        <v>286</v>
      </c>
      <c r="B3" s="162"/>
      <c r="C3" s="162"/>
      <c r="D3" s="162"/>
      <c r="E3" s="163"/>
      <c r="F3" s="82" t="s">
        <v>286</v>
      </c>
      <c r="G3" s="162"/>
      <c r="H3" s="162"/>
      <c r="I3" s="162"/>
      <c r="J3" s="163"/>
      <c r="K3" s="82" t="s">
        <v>286</v>
      </c>
      <c r="L3" s="162"/>
      <c r="M3" s="162"/>
      <c r="N3" s="162"/>
      <c r="O3" s="163"/>
      <c r="P3" s="82" t="s">
        <v>286</v>
      </c>
      <c r="Q3" s="162"/>
      <c r="R3" s="162"/>
      <c r="S3" s="162"/>
      <c r="T3" s="163"/>
      <c r="U3" s="82" t="s">
        <v>286</v>
      </c>
      <c r="V3" s="162"/>
      <c r="W3" s="162"/>
      <c r="X3" s="162"/>
      <c r="Y3" s="163"/>
      <c r="Z3" s="82" t="s">
        <v>286</v>
      </c>
      <c r="AA3" s="162"/>
      <c r="AB3" s="162"/>
      <c r="AC3" s="162"/>
      <c r="AD3" s="163"/>
      <c r="AE3" s="82" t="s">
        <v>286</v>
      </c>
      <c r="AF3" s="162"/>
      <c r="AG3" s="162"/>
      <c r="AH3" s="162"/>
      <c r="AI3" s="163"/>
      <c r="AJ3" s="82" t="s">
        <v>286</v>
      </c>
      <c r="AK3" s="162"/>
      <c r="AL3" s="162"/>
      <c r="AM3" s="162"/>
      <c r="AN3" s="163"/>
      <c r="AO3" s="82" t="s">
        <v>286</v>
      </c>
      <c r="AP3" s="162"/>
      <c r="AQ3" s="162"/>
      <c r="AR3" s="162"/>
      <c r="AS3" s="163"/>
      <c r="AT3" s="82" t="s">
        <v>286</v>
      </c>
      <c r="AU3" s="162"/>
      <c r="AV3" s="162"/>
      <c r="AW3" s="162"/>
      <c r="AX3" s="163"/>
      <c r="AY3" s="82" t="s">
        <v>286</v>
      </c>
      <c r="AZ3" s="162"/>
      <c r="BA3" s="162"/>
      <c r="BB3" s="162"/>
      <c r="BC3" s="163"/>
    </row>
    <row r="4" spans="1:55" ht="22.9" customHeight="1" x14ac:dyDescent="0.2">
      <c r="A4" s="82" t="s">
        <v>280</v>
      </c>
      <c r="B4" s="162"/>
      <c r="C4" s="162"/>
      <c r="D4" s="162"/>
      <c r="E4" s="163"/>
      <c r="F4" s="82" t="s">
        <v>280</v>
      </c>
      <c r="G4" s="162"/>
      <c r="H4" s="162"/>
      <c r="I4" s="162"/>
      <c r="J4" s="163"/>
      <c r="K4" s="82" t="s">
        <v>280</v>
      </c>
      <c r="L4" s="162"/>
      <c r="M4" s="162"/>
      <c r="N4" s="162"/>
      <c r="O4" s="163"/>
      <c r="P4" s="82" t="s">
        <v>280</v>
      </c>
      <c r="Q4" s="162"/>
      <c r="R4" s="162"/>
      <c r="S4" s="162"/>
      <c r="T4" s="163"/>
      <c r="U4" s="82" t="s">
        <v>280</v>
      </c>
      <c r="V4" s="162"/>
      <c r="W4" s="162"/>
      <c r="X4" s="162"/>
      <c r="Y4" s="163"/>
      <c r="Z4" s="82" t="s">
        <v>280</v>
      </c>
      <c r="AA4" s="162"/>
      <c r="AB4" s="162"/>
      <c r="AC4" s="162"/>
      <c r="AD4" s="163"/>
      <c r="AE4" s="82" t="s">
        <v>280</v>
      </c>
      <c r="AF4" s="162"/>
      <c r="AG4" s="162"/>
      <c r="AH4" s="162"/>
      <c r="AI4" s="163"/>
      <c r="AJ4" s="82" t="s">
        <v>280</v>
      </c>
      <c r="AK4" s="162"/>
      <c r="AL4" s="162"/>
      <c r="AM4" s="162"/>
      <c r="AN4" s="163"/>
      <c r="AO4" s="82" t="s">
        <v>280</v>
      </c>
      <c r="AP4" s="162"/>
      <c r="AQ4" s="162"/>
      <c r="AR4" s="162"/>
      <c r="AS4" s="163"/>
      <c r="AT4" s="82" t="s">
        <v>280</v>
      </c>
      <c r="AU4" s="162"/>
      <c r="AV4" s="162"/>
      <c r="AW4" s="162"/>
      <c r="AX4" s="163"/>
      <c r="AY4" s="82" t="s">
        <v>280</v>
      </c>
      <c r="AZ4" s="162"/>
      <c r="BA4" s="162"/>
      <c r="BB4" s="162"/>
      <c r="BC4" s="163"/>
    </row>
    <row r="5" spans="1:55" ht="34.15" customHeight="1" x14ac:dyDescent="0.2">
      <c r="A5" s="82" t="s">
        <v>294</v>
      </c>
      <c r="B5" s="162"/>
      <c r="C5" s="162"/>
      <c r="D5" s="162"/>
      <c r="E5" s="163"/>
      <c r="F5" s="82" t="s">
        <v>294</v>
      </c>
      <c r="G5" s="162"/>
      <c r="H5" s="162"/>
      <c r="I5" s="162"/>
      <c r="J5" s="163"/>
      <c r="K5" s="82" t="s">
        <v>294</v>
      </c>
      <c r="L5" s="162"/>
      <c r="M5" s="162"/>
      <c r="N5" s="162"/>
      <c r="O5" s="163"/>
      <c r="P5" s="82" t="s">
        <v>294</v>
      </c>
      <c r="Q5" s="162"/>
      <c r="R5" s="162"/>
      <c r="S5" s="162"/>
      <c r="T5" s="163"/>
      <c r="U5" s="82" t="s">
        <v>294</v>
      </c>
      <c r="V5" s="162"/>
      <c r="W5" s="162"/>
      <c r="X5" s="162"/>
      <c r="Y5" s="163"/>
      <c r="Z5" s="82" t="s">
        <v>294</v>
      </c>
      <c r="AA5" s="162"/>
      <c r="AB5" s="162"/>
      <c r="AC5" s="162"/>
      <c r="AD5" s="163"/>
      <c r="AE5" s="82" t="s">
        <v>294</v>
      </c>
      <c r="AF5" s="162"/>
      <c r="AG5" s="162"/>
      <c r="AH5" s="162"/>
      <c r="AI5" s="163"/>
      <c r="AJ5" s="82" t="s">
        <v>294</v>
      </c>
      <c r="AK5" s="162"/>
      <c r="AL5" s="162"/>
      <c r="AM5" s="162"/>
      <c r="AN5" s="163"/>
      <c r="AO5" s="82" t="s">
        <v>294</v>
      </c>
      <c r="AP5" s="162"/>
      <c r="AQ5" s="162"/>
      <c r="AR5" s="162"/>
      <c r="AS5" s="163"/>
      <c r="AT5" s="82" t="s">
        <v>294</v>
      </c>
      <c r="AU5" s="162"/>
      <c r="AV5" s="162"/>
      <c r="AW5" s="162"/>
      <c r="AX5" s="163"/>
      <c r="AY5" s="82" t="s">
        <v>294</v>
      </c>
      <c r="AZ5" s="162"/>
      <c r="BA5" s="162"/>
      <c r="BB5" s="162"/>
      <c r="BC5" s="163"/>
    </row>
    <row r="6" spans="1:55" ht="32.450000000000003" customHeight="1" x14ac:dyDescent="0.2">
      <c r="A6" s="82" t="s">
        <v>287</v>
      </c>
      <c r="B6" s="288"/>
      <c r="C6" s="288"/>
      <c r="D6" s="288"/>
      <c r="E6" s="289"/>
      <c r="F6" s="82" t="s">
        <v>287</v>
      </c>
      <c r="G6" s="288"/>
      <c r="H6" s="288"/>
      <c r="I6" s="288"/>
      <c r="J6" s="289"/>
      <c r="K6" s="82" t="s">
        <v>287</v>
      </c>
      <c r="L6" s="288"/>
      <c r="M6" s="288"/>
      <c r="N6" s="288"/>
      <c r="O6" s="289"/>
      <c r="P6" s="82" t="s">
        <v>287</v>
      </c>
      <c r="Q6" s="288"/>
      <c r="R6" s="288"/>
      <c r="S6" s="288"/>
      <c r="T6" s="289"/>
      <c r="U6" s="82" t="s">
        <v>287</v>
      </c>
      <c r="V6" s="288"/>
      <c r="W6" s="288"/>
      <c r="X6" s="288"/>
      <c r="Y6" s="289"/>
      <c r="Z6" s="82" t="s">
        <v>287</v>
      </c>
      <c r="AA6" s="288"/>
      <c r="AB6" s="288"/>
      <c r="AC6" s="288"/>
      <c r="AD6" s="289"/>
      <c r="AE6" s="82" t="s">
        <v>287</v>
      </c>
      <c r="AF6" s="288"/>
      <c r="AG6" s="288"/>
      <c r="AH6" s="288"/>
      <c r="AI6" s="289"/>
      <c r="AJ6" s="82" t="s">
        <v>287</v>
      </c>
      <c r="AK6" s="288"/>
      <c r="AL6" s="288"/>
      <c r="AM6" s="288"/>
      <c r="AN6" s="289"/>
      <c r="AO6" s="82" t="s">
        <v>287</v>
      </c>
      <c r="AP6" s="288"/>
      <c r="AQ6" s="288"/>
      <c r="AR6" s="288"/>
      <c r="AS6" s="289"/>
      <c r="AT6" s="82" t="s">
        <v>287</v>
      </c>
      <c r="AU6" s="288"/>
      <c r="AV6" s="288"/>
      <c r="AW6" s="288"/>
      <c r="AX6" s="289"/>
      <c r="AY6" s="82" t="s">
        <v>287</v>
      </c>
      <c r="AZ6" s="288"/>
      <c r="BA6" s="288"/>
      <c r="BB6" s="288"/>
      <c r="BC6" s="289"/>
    </row>
    <row r="7" spans="1:55" ht="37.5" customHeight="1" x14ac:dyDescent="0.2">
      <c r="A7" s="82" t="s">
        <v>288</v>
      </c>
      <c r="B7" s="160"/>
      <c r="C7" s="160"/>
      <c r="D7" s="160"/>
      <c r="E7" s="213"/>
      <c r="F7" s="82" t="s">
        <v>288</v>
      </c>
      <c r="G7" s="160"/>
      <c r="H7" s="160"/>
      <c r="I7" s="160"/>
      <c r="J7" s="213"/>
      <c r="K7" s="82" t="s">
        <v>288</v>
      </c>
      <c r="L7" s="160"/>
      <c r="M7" s="160"/>
      <c r="N7" s="160"/>
      <c r="O7" s="213"/>
      <c r="P7" s="82" t="s">
        <v>288</v>
      </c>
      <c r="Q7" s="160"/>
      <c r="R7" s="160"/>
      <c r="S7" s="160"/>
      <c r="T7" s="213"/>
      <c r="U7" s="82" t="s">
        <v>288</v>
      </c>
      <c r="V7" s="160"/>
      <c r="W7" s="160"/>
      <c r="X7" s="160"/>
      <c r="Y7" s="213"/>
      <c r="Z7" s="82" t="s">
        <v>288</v>
      </c>
      <c r="AA7" s="160"/>
      <c r="AB7" s="160"/>
      <c r="AC7" s="160"/>
      <c r="AD7" s="213"/>
      <c r="AE7" s="82" t="s">
        <v>288</v>
      </c>
      <c r="AF7" s="160"/>
      <c r="AG7" s="160"/>
      <c r="AH7" s="160"/>
      <c r="AI7" s="213"/>
      <c r="AJ7" s="82" t="s">
        <v>288</v>
      </c>
      <c r="AK7" s="160"/>
      <c r="AL7" s="160"/>
      <c r="AM7" s="160"/>
      <c r="AN7" s="213"/>
      <c r="AO7" s="82" t="s">
        <v>288</v>
      </c>
      <c r="AP7" s="160"/>
      <c r="AQ7" s="160"/>
      <c r="AR7" s="160"/>
      <c r="AS7" s="213"/>
      <c r="AT7" s="82" t="s">
        <v>288</v>
      </c>
      <c r="AU7" s="160"/>
      <c r="AV7" s="160"/>
      <c r="AW7" s="160"/>
      <c r="AX7" s="213"/>
      <c r="AY7" s="82" t="s">
        <v>288</v>
      </c>
      <c r="AZ7" s="160"/>
      <c r="BA7" s="160"/>
      <c r="BB7" s="160"/>
      <c r="BC7" s="213"/>
    </row>
    <row r="8" spans="1:55" ht="51.6" customHeight="1" x14ac:dyDescent="0.2">
      <c r="A8" s="82" t="s">
        <v>295</v>
      </c>
      <c r="B8" s="86">
        <f>MIN(B7,(1/12*B6*48))</f>
        <v>0</v>
      </c>
      <c r="C8" s="86">
        <f t="shared" ref="C8:E8" si="0">MIN(C7,(1/12*C6*48))</f>
        <v>0</v>
      </c>
      <c r="D8" s="86">
        <f t="shared" si="0"/>
        <v>0</v>
      </c>
      <c r="E8" s="250">
        <f t="shared" si="0"/>
        <v>0</v>
      </c>
      <c r="F8" s="82" t="s">
        <v>295</v>
      </c>
      <c r="G8" s="86">
        <f>MIN(G7,(1/12*G6*48))</f>
        <v>0</v>
      </c>
      <c r="H8" s="86">
        <f t="shared" ref="H8:J8" si="1">MIN(H7,(1/12*H6*48))</f>
        <v>0</v>
      </c>
      <c r="I8" s="86">
        <f t="shared" si="1"/>
        <v>0</v>
      </c>
      <c r="J8" s="250">
        <f t="shared" si="1"/>
        <v>0</v>
      </c>
      <c r="K8" s="82" t="s">
        <v>295</v>
      </c>
      <c r="L8" s="86">
        <f>MIN(L7,(1/12*L6*48))</f>
        <v>0</v>
      </c>
      <c r="M8" s="86">
        <f t="shared" ref="M8:O8" si="2">MIN(M7,(1/12*M6*48))</f>
        <v>0</v>
      </c>
      <c r="N8" s="86">
        <f t="shared" si="2"/>
        <v>0</v>
      </c>
      <c r="O8" s="250">
        <f t="shared" si="2"/>
        <v>0</v>
      </c>
      <c r="P8" s="82" t="s">
        <v>295</v>
      </c>
      <c r="Q8" s="86">
        <f>MIN(Q7,(1/12*Q6*48))</f>
        <v>0</v>
      </c>
      <c r="R8" s="86">
        <f t="shared" ref="R8:T8" si="3">MIN(R7,(1/12*R6*48))</f>
        <v>0</v>
      </c>
      <c r="S8" s="86">
        <f t="shared" si="3"/>
        <v>0</v>
      </c>
      <c r="T8" s="250">
        <f t="shared" si="3"/>
        <v>0</v>
      </c>
      <c r="U8" s="82" t="s">
        <v>295</v>
      </c>
      <c r="V8" s="86">
        <f>MIN(V7,(1/12*V6*48))</f>
        <v>0</v>
      </c>
      <c r="W8" s="86">
        <f t="shared" ref="W8:Y8" si="4">MIN(W7,(1/12*W6*48))</f>
        <v>0</v>
      </c>
      <c r="X8" s="86">
        <f t="shared" si="4"/>
        <v>0</v>
      </c>
      <c r="Y8" s="250">
        <f t="shared" si="4"/>
        <v>0</v>
      </c>
      <c r="Z8" s="82" t="s">
        <v>295</v>
      </c>
      <c r="AA8" s="86">
        <f>MIN(AA7,(1/12*AA6*48))</f>
        <v>0</v>
      </c>
      <c r="AB8" s="86">
        <f t="shared" ref="AB8:AD8" si="5">MIN(AB7,(1/12*AB6*48))</f>
        <v>0</v>
      </c>
      <c r="AC8" s="86">
        <f t="shared" si="5"/>
        <v>0</v>
      </c>
      <c r="AD8" s="250">
        <f t="shared" si="5"/>
        <v>0</v>
      </c>
      <c r="AE8" s="82" t="s">
        <v>295</v>
      </c>
      <c r="AF8" s="86">
        <f>MIN(AF7,(1/12*AF6*48))</f>
        <v>0</v>
      </c>
      <c r="AG8" s="86">
        <f t="shared" ref="AG8:AI8" si="6">MIN(AG7,(1/12*AG6*48))</f>
        <v>0</v>
      </c>
      <c r="AH8" s="86">
        <f t="shared" si="6"/>
        <v>0</v>
      </c>
      <c r="AI8" s="250">
        <f t="shared" si="6"/>
        <v>0</v>
      </c>
      <c r="AJ8" s="82" t="s">
        <v>295</v>
      </c>
      <c r="AK8" s="86">
        <f>MIN(AK7,(1/12*AK6*48))</f>
        <v>0</v>
      </c>
      <c r="AL8" s="86">
        <f t="shared" ref="AL8:AN8" si="7">MIN(AL7,(1/12*AL6*48))</f>
        <v>0</v>
      </c>
      <c r="AM8" s="86">
        <f t="shared" si="7"/>
        <v>0</v>
      </c>
      <c r="AN8" s="250">
        <f t="shared" si="7"/>
        <v>0</v>
      </c>
      <c r="AO8" s="82" t="s">
        <v>295</v>
      </c>
      <c r="AP8" s="86">
        <f>MIN(AP7,(1/12*AP6*48))</f>
        <v>0</v>
      </c>
      <c r="AQ8" s="86">
        <f t="shared" ref="AQ8:AS8" si="8">MIN(AQ7,(1/12*AQ6*48))</f>
        <v>0</v>
      </c>
      <c r="AR8" s="86">
        <f t="shared" si="8"/>
        <v>0</v>
      </c>
      <c r="AS8" s="250">
        <f t="shared" si="8"/>
        <v>0</v>
      </c>
      <c r="AT8" s="82" t="s">
        <v>295</v>
      </c>
      <c r="AU8" s="86">
        <f>MIN(AU7,(1/12*AU6*48))</f>
        <v>0</v>
      </c>
      <c r="AV8" s="86">
        <f t="shared" ref="AV8:AX8" si="9">MIN(AV7,(1/12*AV6*48))</f>
        <v>0</v>
      </c>
      <c r="AW8" s="86">
        <f t="shared" si="9"/>
        <v>0</v>
      </c>
      <c r="AX8" s="250">
        <f t="shared" si="9"/>
        <v>0</v>
      </c>
      <c r="AY8" s="82" t="s">
        <v>295</v>
      </c>
      <c r="AZ8" s="86">
        <f>MIN(AZ7,(1/12*AZ6*48))</f>
        <v>0</v>
      </c>
      <c r="BA8" s="86">
        <f t="shared" ref="BA8:BC8" si="10">MIN(BA7,(1/12*BA6*48))</f>
        <v>0</v>
      </c>
      <c r="BB8" s="86">
        <f t="shared" si="10"/>
        <v>0</v>
      </c>
      <c r="BC8" s="250">
        <f t="shared" si="10"/>
        <v>0</v>
      </c>
    </row>
    <row r="9" spans="1:55" ht="40.9" customHeight="1" x14ac:dyDescent="0.2">
      <c r="A9" s="82" t="s">
        <v>289</v>
      </c>
      <c r="B9" s="161"/>
      <c r="C9" s="162"/>
      <c r="D9" s="162"/>
      <c r="E9" s="163"/>
      <c r="F9" s="82" t="s">
        <v>289</v>
      </c>
      <c r="G9" s="299"/>
      <c r="H9" s="300"/>
      <c r="I9" s="300"/>
      <c r="J9" s="301"/>
      <c r="K9" s="82" t="s">
        <v>289</v>
      </c>
      <c r="L9" s="161"/>
      <c r="M9" s="162"/>
      <c r="N9" s="162"/>
      <c r="O9" s="163"/>
      <c r="P9" s="82" t="s">
        <v>289</v>
      </c>
      <c r="Q9" s="161"/>
      <c r="R9" s="162"/>
      <c r="S9" s="162"/>
      <c r="T9" s="163"/>
      <c r="U9" s="82" t="s">
        <v>289</v>
      </c>
      <c r="V9" s="161"/>
      <c r="W9" s="162"/>
      <c r="X9" s="162"/>
      <c r="Y9" s="163"/>
      <c r="Z9" s="82" t="s">
        <v>289</v>
      </c>
      <c r="AA9" s="161"/>
      <c r="AB9" s="162"/>
      <c r="AC9" s="162"/>
      <c r="AD9" s="163"/>
      <c r="AE9" s="82" t="s">
        <v>289</v>
      </c>
      <c r="AF9" s="161"/>
      <c r="AG9" s="162"/>
      <c r="AH9" s="162"/>
      <c r="AI9" s="163"/>
      <c r="AJ9" s="82" t="s">
        <v>289</v>
      </c>
      <c r="AK9" s="161"/>
      <c r="AL9" s="162"/>
      <c r="AM9" s="162"/>
      <c r="AN9" s="163"/>
      <c r="AO9" s="82" t="s">
        <v>289</v>
      </c>
      <c r="AP9" s="161"/>
      <c r="AQ9" s="162"/>
      <c r="AR9" s="162"/>
      <c r="AS9" s="163"/>
      <c r="AT9" s="82" t="s">
        <v>289</v>
      </c>
      <c r="AU9" s="161"/>
      <c r="AV9" s="162"/>
      <c r="AW9" s="162"/>
      <c r="AX9" s="163"/>
      <c r="AY9" s="82" t="s">
        <v>289</v>
      </c>
      <c r="AZ9" s="161"/>
      <c r="BA9" s="162"/>
      <c r="BB9" s="162"/>
      <c r="BC9" s="163"/>
    </row>
    <row r="10" spans="1:55" ht="37.5" customHeight="1" x14ac:dyDescent="0.2">
      <c r="A10" s="82" t="s">
        <v>290</v>
      </c>
      <c r="B10" s="160"/>
      <c r="C10" s="164"/>
      <c r="D10" s="164"/>
      <c r="E10" s="165"/>
      <c r="F10" s="82" t="s">
        <v>290</v>
      </c>
      <c r="G10" s="302"/>
      <c r="H10" s="303"/>
      <c r="I10" s="303"/>
      <c r="J10" s="304"/>
      <c r="K10" s="82" t="s">
        <v>290</v>
      </c>
      <c r="L10" s="160"/>
      <c r="M10" s="164"/>
      <c r="N10" s="164"/>
      <c r="O10" s="165"/>
      <c r="P10" s="82" t="s">
        <v>290</v>
      </c>
      <c r="Q10" s="160"/>
      <c r="R10" s="164"/>
      <c r="S10" s="164"/>
      <c r="T10" s="165"/>
      <c r="U10" s="82" t="s">
        <v>290</v>
      </c>
      <c r="V10" s="160"/>
      <c r="W10" s="164"/>
      <c r="X10" s="164"/>
      <c r="Y10" s="165"/>
      <c r="Z10" s="82" t="s">
        <v>290</v>
      </c>
      <c r="AA10" s="160"/>
      <c r="AB10" s="164"/>
      <c r="AC10" s="164"/>
      <c r="AD10" s="165"/>
      <c r="AE10" s="82" t="s">
        <v>290</v>
      </c>
      <c r="AF10" s="160"/>
      <c r="AG10" s="164"/>
      <c r="AH10" s="164"/>
      <c r="AI10" s="165"/>
      <c r="AJ10" s="82" t="s">
        <v>290</v>
      </c>
      <c r="AK10" s="160"/>
      <c r="AL10" s="164"/>
      <c r="AM10" s="164"/>
      <c r="AN10" s="165"/>
      <c r="AO10" s="82" t="s">
        <v>290</v>
      </c>
      <c r="AP10" s="160"/>
      <c r="AQ10" s="164"/>
      <c r="AR10" s="164"/>
      <c r="AS10" s="165"/>
      <c r="AT10" s="82" t="s">
        <v>290</v>
      </c>
      <c r="AU10" s="160"/>
      <c r="AV10" s="164"/>
      <c r="AW10" s="164"/>
      <c r="AX10" s="165"/>
      <c r="AY10" s="82" t="s">
        <v>290</v>
      </c>
      <c r="AZ10" s="160"/>
      <c r="BA10" s="164"/>
      <c r="BB10" s="164"/>
      <c r="BC10" s="165"/>
    </row>
    <row r="11" spans="1:55" ht="22.5" customHeight="1" x14ac:dyDescent="0.2">
      <c r="A11" s="82" t="s">
        <v>291</v>
      </c>
      <c r="B11" s="288"/>
      <c r="C11" s="167"/>
      <c r="D11" s="167"/>
      <c r="E11" s="168"/>
      <c r="F11" s="82" t="s">
        <v>291</v>
      </c>
      <c r="G11" s="305"/>
      <c r="H11" s="306"/>
      <c r="I11" s="306"/>
      <c r="J11" s="307"/>
      <c r="K11" s="82" t="s">
        <v>291</v>
      </c>
      <c r="L11" s="288"/>
      <c r="M11" s="167"/>
      <c r="N11" s="167"/>
      <c r="O11" s="168"/>
      <c r="P11" s="82" t="s">
        <v>291</v>
      </c>
      <c r="Q11" s="288"/>
      <c r="R11" s="167"/>
      <c r="S11" s="167"/>
      <c r="T11" s="168"/>
      <c r="U11" s="82" t="s">
        <v>291</v>
      </c>
      <c r="V11" s="288"/>
      <c r="W11" s="167"/>
      <c r="X11" s="167"/>
      <c r="Y11" s="168"/>
      <c r="Z11" s="82" t="s">
        <v>291</v>
      </c>
      <c r="AA11" s="284"/>
      <c r="AB11" s="167"/>
      <c r="AC11" s="167"/>
      <c r="AD11" s="168"/>
      <c r="AE11" s="82" t="s">
        <v>291</v>
      </c>
      <c r="AF11" s="284"/>
      <c r="AG11" s="167"/>
      <c r="AH11" s="167"/>
      <c r="AI11" s="168"/>
      <c r="AJ11" s="82" t="s">
        <v>291</v>
      </c>
      <c r="AK11" s="284"/>
      <c r="AL11" s="167"/>
      <c r="AM11" s="167"/>
      <c r="AN11" s="168"/>
      <c r="AO11" s="82" t="s">
        <v>291</v>
      </c>
      <c r="AP11" s="284"/>
      <c r="AQ11" s="167"/>
      <c r="AR11" s="167"/>
      <c r="AS11" s="168"/>
      <c r="AT11" s="82" t="s">
        <v>291</v>
      </c>
      <c r="AU11" s="284"/>
      <c r="AV11" s="167"/>
      <c r="AW11" s="167"/>
      <c r="AX11" s="168"/>
      <c r="AY11" s="82" t="s">
        <v>291</v>
      </c>
      <c r="AZ11" s="284"/>
      <c r="BA11" s="167"/>
      <c r="BB11" s="167"/>
      <c r="BC11" s="168"/>
    </row>
    <row r="12" spans="1:55" ht="34.15" customHeight="1" x14ac:dyDescent="0.2">
      <c r="A12" s="82" t="s">
        <v>292</v>
      </c>
      <c r="B12" s="160"/>
      <c r="C12" s="164"/>
      <c r="D12" s="164"/>
      <c r="E12" s="165"/>
      <c r="F12" s="82" t="s">
        <v>292</v>
      </c>
      <c r="G12" s="302"/>
      <c r="H12" s="303"/>
      <c r="I12" s="303"/>
      <c r="J12" s="304"/>
      <c r="K12" s="82" t="s">
        <v>292</v>
      </c>
      <c r="L12" s="160"/>
      <c r="M12" s="164"/>
      <c r="N12" s="164"/>
      <c r="O12" s="165"/>
      <c r="P12" s="82" t="s">
        <v>292</v>
      </c>
      <c r="Q12" s="160"/>
      <c r="R12" s="164"/>
      <c r="S12" s="164"/>
      <c r="T12" s="165"/>
      <c r="U12" s="82" t="s">
        <v>292</v>
      </c>
      <c r="V12" s="160"/>
      <c r="W12" s="164"/>
      <c r="X12" s="164"/>
      <c r="Y12" s="165"/>
      <c r="Z12" s="82" t="s">
        <v>292</v>
      </c>
      <c r="AA12" s="160"/>
      <c r="AB12" s="164"/>
      <c r="AC12" s="164"/>
      <c r="AD12" s="165"/>
      <c r="AE12" s="82" t="s">
        <v>292</v>
      </c>
      <c r="AF12" s="160"/>
      <c r="AG12" s="164"/>
      <c r="AH12" s="164"/>
      <c r="AI12" s="165"/>
      <c r="AJ12" s="82" t="s">
        <v>292</v>
      </c>
      <c r="AK12" s="160"/>
      <c r="AL12" s="164"/>
      <c r="AM12" s="164"/>
      <c r="AN12" s="165"/>
      <c r="AO12" s="82" t="s">
        <v>292</v>
      </c>
      <c r="AP12" s="160"/>
      <c r="AQ12" s="164"/>
      <c r="AR12" s="164"/>
      <c r="AS12" s="165"/>
      <c r="AT12" s="82" t="s">
        <v>292</v>
      </c>
      <c r="AU12" s="160"/>
      <c r="AV12" s="164"/>
      <c r="AW12" s="164"/>
      <c r="AX12" s="165"/>
      <c r="AY12" s="82" t="s">
        <v>292</v>
      </c>
      <c r="AZ12" s="160"/>
      <c r="BA12" s="164"/>
      <c r="BB12" s="164"/>
      <c r="BC12" s="165"/>
    </row>
    <row r="13" spans="1:55" ht="22.5" customHeight="1" x14ac:dyDescent="0.2">
      <c r="A13" s="82" t="s">
        <v>293</v>
      </c>
      <c r="B13" s="288"/>
      <c r="C13" s="167"/>
      <c r="D13" s="167"/>
      <c r="E13" s="168"/>
      <c r="F13" s="82" t="s">
        <v>293</v>
      </c>
      <c r="G13" s="305"/>
      <c r="H13" s="306"/>
      <c r="I13" s="306"/>
      <c r="J13" s="307"/>
      <c r="K13" s="82" t="s">
        <v>293</v>
      </c>
      <c r="L13" s="288"/>
      <c r="M13" s="167"/>
      <c r="N13" s="167"/>
      <c r="O13" s="168"/>
      <c r="P13" s="82" t="s">
        <v>293</v>
      </c>
      <c r="Q13" s="288"/>
      <c r="R13" s="167"/>
      <c r="S13" s="167"/>
      <c r="T13" s="168"/>
      <c r="U13" s="82" t="s">
        <v>293</v>
      </c>
      <c r="V13" s="288"/>
      <c r="W13" s="167"/>
      <c r="X13" s="167"/>
      <c r="Y13" s="168"/>
      <c r="Z13" s="82" t="s">
        <v>293</v>
      </c>
      <c r="AA13" s="284"/>
      <c r="AB13" s="167"/>
      <c r="AC13" s="167"/>
      <c r="AD13" s="168"/>
      <c r="AE13" s="82" t="s">
        <v>293</v>
      </c>
      <c r="AF13" s="284"/>
      <c r="AG13" s="167"/>
      <c r="AH13" s="167"/>
      <c r="AI13" s="168"/>
      <c r="AJ13" s="82" t="s">
        <v>293</v>
      </c>
      <c r="AK13" s="284"/>
      <c r="AL13" s="167"/>
      <c r="AM13" s="167"/>
      <c r="AN13" s="168"/>
      <c r="AO13" s="82" t="s">
        <v>293</v>
      </c>
      <c r="AP13" s="284"/>
      <c r="AQ13" s="167"/>
      <c r="AR13" s="167"/>
      <c r="AS13" s="168"/>
      <c r="AT13" s="82" t="s">
        <v>293</v>
      </c>
      <c r="AU13" s="284"/>
      <c r="AV13" s="167"/>
      <c r="AW13" s="167"/>
      <c r="AX13" s="168"/>
      <c r="AY13" s="82" t="s">
        <v>293</v>
      </c>
      <c r="AZ13" s="284"/>
      <c r="BA13" s="167"/>
      <c r="BB13" s="167"/>
      <c r="BC13" s="168"/>
    </row>
    <row r="14" spans="1:55" ht="51.6" customHeight="1" x14ac:dyDescent="0.2">
      <c r="A14" s="82" t="s">
        <v>296</v>
      </c>
      <c r="B14" s="86">
        <f>B9*(B8+(B10*B11)+(B12*B13)+(1.5*B6/12))</f>
        <v>0</v>
      </c>
      <c r="C14" s="86">
        <f>C9*(C8+(C10*C11)+(C12*C13)+(1.5*C6/12))</f>
        <v>0</v>
      </c>
      <c r="D14" s="86">
        <f>D9*(D8+(D10*D11)+(D12*D13)+(1.5*D6/12))</f>
        <v>0</v>
      </c>
      <c r="E14" s="86">
        <f>E9*(E8+(E10*E11)+(E12*E13)+(1.5*E6/12))</f>
        <v>0</v>
      </c>
      <c r="F14" s="82" t="s">
        <v>296</v>
      </c>
      <c r="G14" s="86">
        <f>G9*(G8+(G10*G11)+(G12*G13)+(1.5*G6/12))</f>
        <v>0</v>
      </c>
      <c r="H14" s="86">
        <f>H9*(H8+(H10*H11)+(H12*H13)+(1.5*H6/12))</f>
        <v>0</v>
      </c>
      <c r="I14" s="86">
        <f>I9*(I8+(I10*I11)+(I12*I13)+(1.5*I6/12))</f>
        <v>0</v>
      </c>
      <c r="J14" s="86">
        <f>J9*(J8+(J10*J11)+(J12*J13)+(1.5*J6/12))</f>
        <v>0</v>
      </c>
      <c r="K14" s="82" t="s">
        <v>296</v>
      </c>
      <c r="L14" s="86">
        <f>L9*(L8+(L10*L11)+(L12*L13)+(1.5*L6/12))</f>
        <v>0</v>
      </c>
      <c r="M14" s="86">
        <f>M9*(M8+(M10*M11)+(M12*M13)+(1.5*M6/12))</f>
        <v>0</v>
      </c>
      <c r="N14" s="86">
        <f>N9*(N8+(N10*N11)+(N12*N13)+(1.5*N6/12))</f>
        <v>0</v>
      </c>
      <c r="O14" s="86">
        <f>O9*(O8+(O10*O11)+(O12*O13)+(1.5*O6/12))</f>
        <v>0</v>
      </c>
      <c r="P14" s="82" t="s">
        <v>296</v>
      </c>
      <c r="Q14" s="86">
        <f>Q9*(Q8+(Q10*Q11)+(Q12*Q13)+(1.5*Q6/12))</f>
        <v>0</v>
      </c>
      <c r="R14" s="86">
        <f>R9*(R8+(R10*R11)+(R12*R13)+(1.5*R6/12))</f>
        <v>0</v>
      </c>
      <c r="S14" s="86">
        <f>S9*(S8+(S10*S11)+(S12*S13)+(1.5*S6/12))</f>
        <v>0</v>
      </c>
      <c r="T14" s="86">
        <f>T9*(T8+(T10*T11)+(T12*T13)+(1.5*T6/12))</f>
        <v>0</v>
      </c>
      <c r="U14" s="82" t="s">
        <v>296</v>
      </c>
      <c r="V14" s="86">
        <f>V9*(V8+(V10*V11)+(V12*V13)+(1.5*V6/12))</f>
        <v>0</v>
      </c>
      <c r="W14" s="86">
        <f>W9*(W8+(W10*W11)+(W12*W13)+(1.5*W6/12))</f>
        <v>0</v>
      </c>
      <c r="X14" s="86">
        <f>X9*(X8+(X10*X11)+(X12*X13)+(1.5*X6/12))</f>
        <v>0</v>
      </c>
      <c r="Y14" s="86">
        <f>Y9*(Y8+(Y10*Y11)+(Y12*Y13)+(1.5*Y6/12))</f>
        <v>0</v>
      </c>
      <c r="Z14" s="82" t="s">
        <v>296</v>
      </c>
      <c r="AA14" s="86">
        <f>AA9*(AA8+(AA10*AA11)+(AA12*AA13)+(1.5*AA6/12))</f>
        <v>0</v>
      </c>
      <c r="AB14" s="86">
        <f>AB9*(AB8+(AB10*AB11)+(AB12*AB13)+(1.5*AB6/12))</f>
        <v>0</v>
      </c>
      <c r="AC14" s="86">
        <f>AC9*(AC8+(AC10*AC11)+(AC12*AC13)+(1.5*AC6/12))</f>
        <v>0</v>
      </c>
      <c r="AD14" s="86">
        <f>AD9*(AD8+(AD10*AD11)+(AD12*AD13)+(1.5*AD6/12))</f>
        <v>0</v>
      </c>
      <c r="AE14" s="82" t="s">
        <v>296</v>
      </c>
      <c r="AF14" s="86">
        <f>AF9*(AF8+(AF10*AF11)+(AF12*AF13)+(1.5*AF6/12))</f>
        <v>0</v>
      </c>
      <c r="AG14" s="86">
        <f>AG9*(AG8+(AG10*AG11)+(AG12*AG13)+(1.5*AG6/12))</f>
        <v>0</v>
      </c>
      <c r="AH14" s="86">
        <f>AH9*(AH8+(AH10*AH11)+(AH12*AH13)+(1.5*AH6/12))</f>
        <v>0</v>
      </c>
      <c r="AI14" s="86">
        <f>AI9*(AI8+(AI10*AI11)+(AI12*AI13)+(1.5*AI6/12))</f>
        <v>0</v>
      </c>
      <c r="AJ14" s="82" t="s">
        <v>296</v>
      </c>
      <c r="AK14" s="86">
        <f>AK9*(AK8+(AK10*AK11)+(AK12*AK13)+(1.5*AK6/12))</f>
        <v>0</v>
      </c>
      <c r="AL14" s="86">
        <f>AL9*(AL8+(AL10*AL11)+(AL12*AL13)+(1.5*AL6/12))</f>
        <v>0</v>
      </c>
      <c r="AM14" s="86">
        <f>AM9*(AM8+(AM10*AM11)+(AM12*AM13)+(1.5*AM6/12))</f>
        <v>0</v>
      </c>
      <c r="AN14" s="86">
        <f>AN9*(AN8+(AN10*AN11)+(AN12*AN13)+(1.5*AN6/12))</f>
        <v>0</v>
      </c>
      <c r="AO14" s="82" t="s">
        <v>296</v>
      </c>
      <c r="AP14" s="86">
        <f>AP9*(AP8+(AP10*AP11)+(AP12*AP13)+(1.5*AP6/12))</f>
        <v>0</v>
      </c>
      <c r="AQ14" s="86">
        <f>AQ9*(AQ8+(AQ10*AQ11)+(AQ12*AQ13)+(1.5*AQ6/12))</f>
        <v>0</v>
      </c>
      <c r="AR14" s="86">
        <f>AR9*(AR8+(AR10*AR11)+(AR12*AR13)+(1.5*AR6/12))</f>
        <v>0</v>
      </c>
      <c r="AS14" s="86">
        <f>AS9*(AS8+(AS10*AS11)+(AS12*AS13)+(1.5*AS6/12))</f>
        <v>0</v>
      </c>
      <c r="AT14" s="82" t="s">
        <v>296</v>
      </c>
      <c r="AU14" s="86">
        <f>AU9*(AU8+(AU10*AU11)+(AU12*AU13)+(1.5*AU6/12))</f>
        <v>0</v>
      </c>
      <c r="AV14" s="86">
        <f>AV9*(AV8+(AV10*AV11)+(AV12*AV13)+(1.5*AV6/12))</f>
        <v>0</v>
      </c>
      <c r="AW14" s="86">
        <f>AW9*(AW8+(AW10*AW11)+(AW12*AW13)+(1.5*AW6/12))</f>
        <v>0</v>
      </c>
      <c r="AX14" s="86">
        <f>AX9*(AX8+(AX10*AX11)+(AX12*AX13)+(1.5*AX6/12))</f>
        <v>0</v>
      </c>
      <c r="AY14" s="82" t="s">
        <v>296</v>
      </c>
      <c r="AZ14" s="86">
        <f>AZ9*(AZ8+(AZ10*AZ11)+(AZ12*AZ13)+(1.5*AZ6/12))</f>
        <v>0</v>
      </c>
      <c r="BA14" s="86">
        <f>BA9*(BA8+(BA10*BA11)+(BA12*BA13)+(1.5*BA6/12))</f>
        <v>0</v>
      </c>
      <c r="BB14" s="86">
        <f>BB9*(BB8+(BB10*BB11)+(BB12*BB13)+(1.5*BB6/12))</f>
        <v>0</v>
      </c>
      <c r="BC14" s="86">
        <f>BC9*(BC8+(BC10*BC11)+(BC12*BC13)+(1.5*BC6/12))</f>
        <v>0</v>
      </c>
    </row>
    <row r="15" spans="1:55" ht="73.150000000000006" customHeight="1" x14ac:dyDescent="0.2">
      <c r="A15" s="82" t="s">
        <v>297</v>
      </c>
      <c r="B15" s="276">
        <f>MAX(0,(B3-B14))</f>
        <v>0</v>
      </c>
      <c r="C15" s="276">
        <f>MAX(0,(C3-C14))</f>
        <v>0</v>
      </c>
      <c r="D15" s="276">
        <f>MAX(0,(D3-D14))</f>
        <v>0</v>
      </c>
      <c r="E15" s="283">
        <f>MAX(0,(E3-E14))</f>
        <v>0</v>
      </c>
      <c r="F15" s="82" t="s">
        <v>297</v>
      </c>
      <c r="G15" s="276">
        <f>MAX(0,(G3-G14))</f>
        <v>0</v>
      </c>
      <c r="H15" s="276">
        <f>MAX(0,(H3-H14))</f>
        <v>0</v>
      </c>
      <c r="I15" s="276">
        <f>MAX(0,(I3-I14))</f>
        <v>0</v>
      </c>
      <c r="J15" s="283">
        <f>MAX(0,(J3-J14))</f>
        <v>0</v>
      </c>
      <c r="K15" s="82" t="s">
        <v>297</v>
      </c>
      <c r="L15" s="276">
        <f>MAX(0,(L3-L14))</f>
        <v>0</v>
      </c>
      <c r="M15" s="276">
        <f>MAX(0,(M3-M14))</f>
        <v>0</v>
      </c>
      <c r="N15" s="276">
        <f>MAX(0,(N3-N14))</f>
        <v>0</v>
      </c>
      <c r="O15" s="283">
        <f>MAX(0,(O3-O14))</f>
        <v>0</v>
      </c>
      <c r="P15" s="82" t="s">
        <v>297</v>
      </c>
      <c r="Q15" s="276">
        <f>MAX(0,(Q3-Q14))</f>
        <v>0</v>
      </c>
      <c r="R15" s="276">
        <f>MAX(0,(R3-R14))</f>
        <v>0</v>
      </c>
      <c r="S15" s="276">
        <f>MAX(0,(S3-S14))</f>
        <v>0</v>
      </c>
      <c r="T15" s="283">
        <f>MAX(0,(T3-T14))</f>
        <v>0</v>
      </c>
      <c r="U15" s="82" t="s">
        <v>297</v>
      </c>
      <c r="V15" s="276">
        <f>MAX(0,(V3-V14))</f>
        <v>0</v>
      </c>
      <c r="W15" s="276">
        <f>MAX(0,(W3-W14))</f>
        <v>0</v>
      </c>
      <c r="X15" s="276">
        <f>MAX(0,(X3-X14))</f>
        <v>0</v>
      </c>
      <c r="Y15" s="283">
        <f>MAX(0,(Y3-Y14))</f>
        <v>0</v>
      </c>
      <c r="Z15" s="82" t="s">
        <v>297</v>
      </c>
      <c r="AA15" s="276">
        <f>MAX(0,(AA3-AA14))</f>
        <v>0</v>
      </c>
      <c r="AB15" s="276">
        <f>MAX(0,(AB3-AB14))</f>
        <v>0</v>
      </c>
      <c r="AC15" s="276">
        <f>MAX(0,(AC3-AC14))</f>
        <v>0</v>
      </c>
      <c r="AD15" s="283">
        <f>MAX(0,(AD3-AD14))</f>
        <v>0</v>
      </c>
      <c r="AE15" s="82" t="s">
        <v>297</v>
      </c>
      <c r="AF15" s="276">
        <f>MAX(0,(AF3-AF14))</f>
        <v>0</v>
      </c>
      <c r="AG15" s="276">
        <f>MAX(0,(AG3-AG14))</f>
        <v>0</v>
      </c>
      <c r="AH15" s="276">
        <f>MAX(0,(AH3-AH14))</f>
        <v>0</v>
      </c>
      <c r="AI15" s="283">
        <f>MAX(0,(AI3-AI14))</f>
        <v>0</v>
      </c>
      <c r="AJ15" s="82" t="s">
        <v>297</v>
      </c>
      <c r="AK15" s="276">
        <f>MAX(0,(AK3-AK14))</f>
        <v>0</v>
      </c>
      <c r="AL15" s="276">
        <f>MAX(0,(AL3-AL14))</f>
        <v>0</v>
      </c>
      <c r="AM15" s="276">
        <f>MAX(0,(AM3-AM14))</f>
        <v>0</v>
      </c>
      <c r="AN15" s="283">
        <f>MAX(0,(AN3-AN14))</f>
        <v>0</v>
      </c>
      <c r="AO15" s="82" t="s">
        <v>297</v>
      </c>
      <c r="AP15" s="276">
        <f>MAX(0,(AP3-AP14))</f>
        <v>0</v>
      </c>
      <c r="AQ15" s="276">
        <f>MAX(0,(AQ3-AQ14))</f>
        <v>0</v>
      </c>
      <c r="AR15" s="276">
        <f>MAX(0,(AR3-AR14))</f>
        <v>0</v>
      </c>
      <c r="AS15" s="283">
        <f>MAX(0,(AS3-AS14))</f>
        <v>0</v>
      </c>
      <c r="AT15" s="82" t="s">
        <v>297</v>
      </c>
      <c r="AU15" s="276">
        <f>MAX(0,(AU3-AU14))</f>
        <v>0</v>
      </c>
      <c r="AV15" s="276">
        <f>MAX(0,(AV3-AV14))</f>
        <v>0</v>
      </c>
      <c r="AW15" s="276">
        <f>MAX(0,(AW3-AW14))</f>
        <v>0</v>
      </c>
      <c r="AX15" s="283">
        <f>MAX(0,(AX3-AX14))</f>
        <v>0</v>
      </c>
      <c r="AY15" s="82" t="s">
        <v>297</v>
      </c>
      <c r="AZ15" s="276">
        <f>MAX(0,(AZ3-AZ14))</f>
        <v>0</v>
      </c>
      <c r="BA15" s="276">
        <f>MAX(0,(BA3-BA14))</f>
        <v>0</v>
      </c>
      <c r="BB15" s="276">
        <f>MAX(0,(BB3-BB14))</f>
        <v>0</v>
      </c>
      <c r="BC15" s="283">
        <f>MAX(0,(BC3-BC14))</f>
        <v>0</v>
      </c>
    </row>
    <row r="16" spans="1:55" ht="48.6" customHeight="1" thickBot="1" x14ac:dyDescent="0.25">
      <c r="A16" s="82" t="s">
        <v>298</v>
      </c>
      <c r="B16" s="121">
        <f>(1/43200)*B4*B5</f>
        <v>0</v>
      </c>
      <c r="C16" s="121">
        <f t="shared" ref="C16:E16" si="11">(1/43200)*C4*C5</f>
        <v>0</v>
      </c>
      <c r="D16" s="121">
        <f t="shared" si="11"/>
        <v>0</v>
      </c>
      <c r="E16" s="285">
        <f t="shared" si="11"/>
        <v>0</v>
      </c>
      <c r="F16" s="87" t="s">
        <v>298</v>
      </c>
      <c r="G16" s="286">
        <f>(1/43200)*G4*G5</f>
        <v>0</v>
      </c>
      <c r="H16" s="286">
        <f t="shared" ref="H16:J16" si="12">(1/43200)*H4*H5</f>
        <v>0</v>
      </c>
      <c r="I16" s="286">
        <f t="shared" si="12"/>
        <v>0</v>
      </c>
      <c r="J16" s="287">
        <f t="shared" si="12"/>
        <v>0</v>
      </c>
      <c r="K16" s="87" t="s">
        <v>298</v>
      </c>
      <c r="L16" s="286">
        <f>(1/43200)*L4*L5</f>
        <v>0</v>
      </c>
      <c r="M16" s="286">
        <f t="shared" ref="M16:O16" si="13">(1/43200)*M4*M5</f>
        <v>0</v>
      </c>
      <c r="N16" s="286">
        <f t="shared" si="13"/>
        <v>0</v>
      </c>
      <c r="O16" s="287">
        <f t="shared" si="13"/>
        <v>0</v>
      </c>
      <c r="P16" s="87" t="s">
        <v>298</v>
      </c>
      <c r="Q16" s="286">
        <f>(1/43200)*Q4*Q5</f>
        <v>0</v>
      </c>
      <c r="R16" s="286">
        <f t="shared" ref="R16:T16" si="14">(1/43200)*R4*R5</f>
        <v>0</v>
      </c>
      <c r="S16" s="286">
        <f t="shared" si="14"/>
        <v>0</v>
      </c>
      <c r="T16" s="287">
        <f t="shared" si="14"/>
        <v>0</v>
      </c>
      <c r="U16" s="87" t="s">
        <v>298</v>
      </c>
      <c r="V16" s="286">
        <f>(1/43200)*V4*V5</f>
        <v>0</v>
      </c>
      <c r="W16" s="286">
        <f t="shared" ref="W16:Y16" si="15">(1/43200)*W4*W5</f>
        <v>0</v>
      </c>
      <c r="X16" s="286">
        <f t="shared" si="15"/>
        <v>0</v>
      </c>
      <c r="Y16" s="287">
        <f t="shared" si="15"/>
        <v>0</v>
      </c>
      <c r="Z16" s="87" t="s">
        <v>298</v>
      </c>
      <c r="AA16" s="286">
        <f>(1/43200)*AA4*AA5</f>
        <v>0</v>
      </c>
      <c r="AB16" s="286">
        <f t="shared" ref="AB16:AD16" si="16">(1/43200)*AB4*AB5</f>
        <v>0</v>
      </c>
      <c r="AC16" s="286">
        <f t="shared" si="16"/>
        <v>0</v>
      </c>
      <c r="AD16" s="287">
        <f t="shared" si="16"/>
        <v>0</v>
      </c>
      <c r="AE16" s="87" t="s">
        <v>298</v>
      </c>
      <c r="AF16" s="286">
        <f>(1/43200)*AF4*AF5</f>
        <v>0</v>
      </c>
      <c r="AG16" s="286">
        <f t="shared" ref="AG16:AI16" si="17">(1/43200)*AG4*AG5</f>
        <v>0</v>
      </c>
      <c r="AH16" s="286">
        <f t="shared" si="17"/>
        <v>0</v>
      </c>
      <c r="AI16" s="287">
        <f t="shared" si="17"/>
        <v>0</v>
      </c>
      <c r="AJ16" s="87" t="s">
        <v>298</v>
      </c>
      <c r="AK16" s="286">
        <f>(1/43200)*AK4*AK5</f>
        <v>0</v>
      </c>
      <c r="AL16" s="286">
        <f t="shared" ref="AL16:AN16" si="18">(1/43200)*AL4*AL5</f>
        <v>0</v>
      </c>
      <c r="AM16" s="286">
        <f t="shared" si="18"/>
        <v>0</v>
      </c>
      <c r="AN16" s="287">
        <f t="shared" si="18"/>
        <v>0</v>
      </c>
      <c r="AO16" s="87" t="s">
        <v>298</v>
      </c>
      <c r="AP16" s="286">
        <f>(1/43200)*AP4*AP5</f>
        <v>0</v>
      </c>
      <c r="AQ16" s="286">
        <f t="shared" ref="AQ16:AS16" si="19">(1/43200)*AQ4*AQ5</f>
        <v>0</v>
      </c>
      <c r="AR16" s="286">
        <f t="shared" si="19"/>
        <v>0</v>
      </c>
      <c r="AS16" s="287">
        <f t="shared" si="19"/>
        <v>0</v>
      </c>
      <c r="AT16" s="87" t="s">
        <v>298</v>
      </c>
      <c r="AU16" s="286">
        <f>(1/43200)*AU4*AU5</f>
        <v>0</v>
      </c>
      <c r="AV16" s="286">
        <f t="shared" ref="AV16:AX16" si="20">(1/43200)*AV4*AV5</f>
        <v>0</v>
      </c>
      <c r="AW16" s="286">
        <f t="shared" si="20"/>
        <v>0</v>
      </c>
      <c r="AX16" s="287">
        <f t="shared" si="20"/>
        <v>0</v>
      </c>
      <c r="AY16" s="87" t="s">
        <v>298</v>
      </c>
      <c r="AZ16" s="286">
        <f>(1/43200)*AZ4*AZ5</f>
        <v>0</v>
      </c>
      <c r="BA16" s="286">
        <f t="shared" ref="BA16:BC16" si="21">(1/43200)*BA4*BA5</f>
        <v>0</v>
      </c>
      <c r="BB16" s="286">
        <f t="shared" si="21"/>
        <v>0</v>
      </c>
      <c r="BC16" s="287">
        <f t="shared" si="21"/>
        <v>0</v>
      </c>
    </row>
    <row r="17" spans="1:55" ht="45.6" customHeight="1" x14ac:dyDescent="0.2">
      <c r="A17" s="82" t="s">
        <v>299</v>
      </c>
      <c r="B17" s="520"/>
      <c r="C17" s="520"/>
      <c r="D17" s="520"/>
      <c r="E17" s="521"/>
      <c r="F17" s="274"/>
      <c r="G17" s="275"/>
      <c r="H17" s="275"/>
      <c r="I17" s="275"/>
      <c r="J17" s="275"/>
      <c r="K17" s="274"/>
      <c r="L17" s="275"/>
      <c r="M17" s="275"/>
      <c r="N17" s="275"/>
      <c r="O17" s="275"/>
      <c r="P17" s="274"/>
      <c r="Q17" s="275"/>
      <c r="R17" s="275"/>
      <c r="S17" s="275"/>
      <c r="T17" s="275"/>
      <c r="U17" s="274"/>
      <c r="V17" s="275"/>
      <c r="W17" s="275"/>
      <c r="X17" s="275"/>
      <c r="Y17" s="275"/>
      <c r="Z17" s="274"/>
      <c r="AA17" s="275"/>
      <c r="AB17" s="275"/>
      <c r="AC17" s="275"/>
      <c r="AD17" s="275"/>
      <c r="AE17" s="274"/>
      <c r="AF17" s="275"/>
      <c r="AG17" s="275"/>
      <c r="AH17" s="275"/>
      <c r="AI17" s="275"/>
      <c r="AJ17" s="274"/>
      <c r="AK17" s="275"/>
      <c r="AL17" s="275"/>
      <c r="AM17" s="275"/>
      <c r="AN17" s="275"/>
      <c r="AO17" s="274"/>
      <c r="AP17" s="275"/>
      <c r="AQ17" s="275"/>
      <c r="AR17" s="275"/>
      <c r="AS17" s="275"/>
      <c r="AT17" s="274"/>
      <c r="AU17" s="275"/>
      <c r="AV17" s="275"/>
      <c r="AW17" s="275"/>
      <c r="AX17" s="275"/>
      <c r="AY17" s="274"/>
      <c r="AZ17" s="275"/>
      <c r="BA17" s="275"/>
      <c r="BB17" s="275"/>
      <c r="BC17" s="275"/>
    </row>
    <row r="18" spans="1:55" ht="40.15" customHeight="1" thickBot="1" x14ac:dyDescent="0.25">
      <c r="A18" s="310" t="s">
        <v>308</v>
      </c>
      <c r="B18" s="251" t="s">
        <v>117</v>
      </c>
      <c r="C18" s="252"/>
      <c r="D18" s="251" t="s">
        <v>118</v>
      </c>
      <c r="E18" s="253"/>
      <c r="AT18" s="117"/>
    </row>
    <row r="19" spans="1:55" ht="26.45" customHeight="1" x14ac:dyDescent="0.2">
      <c r="U19" s="117"/>
    </row>
    <row r="20" spans="1:55" x14ac:dyDescent="0.2">
      <c r="F20" s="117"/>
    </row>
    <row r="25" spans="1:55" x14ac:dyDescent="0.2">
      <c r="D25" s="84" t="s">
        <v>116</v>
      </c>
    </row>
  </sheetData>
  <sheetProtection algorithmName="SHA-512" hashValue="27RRWyVWq88aXg9zvhwcQggTAGu0/DWFS66W7WwaPJx7AI2CaDn/hcIWeqZ25lZMnjLSTxtjmEjUUoe6k1nVMg==" saltValue="rNFprXcQlhDYuumwKH2iQA==" spinCount="100000" sheet="1" objects="1" scenarios="1" formatCells="0" formatColumns="0" formatRows="0" selectLockedCells="1"/>
  <mergeCells count="12">
    <mergeCell ref="B17:E17"/>
    <mergeCell ref="AY1:BC1"/>
    <mergeCell ref="AO1:AS1"/>
    <mergeCell ref="AT1:AX1"/>
    <mergeCell ref="AE1:AI1"/>
    <mergeCell ref="AJ1:AN1"/>
    <mergeCell ref="U1:Y1"/>
    <mergeCell ref="Z1:AD1"/>
    <mergeCell ref="K1:O1"/>
    <mergeCell ref="P1:T1"/>
    <mergeCell ref="A1:E1"/>
    <mergeCell ref="F1:J1"/>
  </mergeCells>
  <printOptions horizontalCentered="1" verticalCentered="1"/>
  <pageMargins left="1" right="0.75" top="6.7500000000000004E-2" bottom="1" header="0.3" footer="0.3"/>
  <pageSetup scale="81" orientation="portrait" r:id="rId1"/>
  <colBreaks count="2" manualBreakCount="2">
    <brk id="45" max="15" man="1"/>
    <brk id="50" max="10485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tabColor theme="5" tint="0.59999389629810485"/>
  </sheetPr>
  <dimension ref="A1:AX20"/>
  <sheetViews>
    <sheetView showGridLines="0" showWhiteSpace="0" zoomScale="80" zoomScaleNormal="80" zoomScaleSheetLayoutView="70" zoomScalePageLayoutView="70" workbookViewId="0">
      <selection activeCell="B2" sqref="B2"/>
    </sheetView>
  </sheetViews>
  <sheetFormatPr defaultColWidth="8.85546875" defaultRowHeight="25.15" customHeight="1" x14ac:dyDescent="0.2"/>
  <cols>
    <col min="1" max="1" width="51.140625" style="84" customWidth="1"/>
    <col min="2" max="5" width="10.7109375" style="84" customWidth="1"/>
    <col min="6" max="6" width="15.7109375" style="84" customWidth="1"/>
    <col min="7" max="14" width="10.7109375" style="84" customWidth="1"/>
    <col min="15" max="15" width="15.7109375" style="84" customWidth="1"/>
    <col min="16" max="23" width="10.7109375" style="84" customWidth="1"/>
    <col min="24" max="24" width="15.7109375" style="84" customWidth="1"/>
    <col min="25" max="32" width="10.7109375" style="84" customWidth="1"/>
    <col min="33" max="33" width="15.7109375" style="84" customWidth="1"/>
    <col min="34" max="41" width="10.7109375" style="84" customWidth="1"/>
    <col min="42" max="42" width="15.7109375" style="84" customWidth="1"/>
    <col min="43" max="50" width="10.7109375" style="84" customWidth="1"/>
    <col min="51" max="16384" width="8.85546875" style="84"/>
  </cols>
  <sheetData>
    <row r="1" spans="1:50" ht="25.15" customHeight="1" thickBot="1" x14ac:dyDescent="0.25">
      <c r="A1" s="522" t="s">
        <v>261</v>
      </c>
      <c r="B1" s="523"/>
      <c r="C1" s="523"/>
      <c r="D1" s="523"/>
      <c r="E1" s="524"/>
      <c r="F1" s="525" t="s">
        <v>261</v>
      </c>
      <c r="G1" s="526"/>
      <c r="H1" s="526"/>
      <c r="I1" s="526"/>
      <c r="J1" s="526"/>
      <c r="K1" s="526"/>
      <c r="L1" s="526"/>
      <c r="M1" s="526"/>
      <c r="N1" s="527"/>
      <c r="O1" s="522" t="s">
        <v>261</v>
      </c>
      <c r="P1" s="523"/>
      <c r="Q1" s="523"/>
      <c r="R1" s="523"/>
      <c r="S1" s="523"/>
      <c r="T1" s="523"/>
      <c r="U1" s="523"/>
      <c r="V1" s="523"/>
      <c r="W1" s="524"/>
      <c r="X1" s="522" t="s">
        <v>261</v>
      </c>
      <c r="Y1" s="523"/>
      <c r="Z1" s="523"/>
      <c r="AA1" s="523"/>
      <c r="AB1" s="523"/>
      <c r="AC1" s="523"/>
      <c r="AD1" s="523"/>
      <c r="AE1" s="523"/>
      <c r="AF1" s="524"/>
      <c r="AG1" s="525" t="s">
        <v>261</v>
      </c>
      <c r="AH1" s="526"/>
      <c r="AI1" s="526"/>
      <c r="AJ1" s="526"/>
      <c r="AK1" s="526"/>
      <c r="AL1" s="526"/>
      <c r="AM1" s="526"/>
      <c r="AN1" s="526"/>
      <c r="AO1" s="527"/>
      <c r="AP1" s="522" t="s">
        <v>261</v>
      </c>
      <c r="AQ1" s="523"/>
      <c r="AR1" s="523"/>
      <c r="AS1" s="523"/>
      <c r="AT1" s="523"/>
      <c r="AU1" s="523"/>
      <c r="AV1" s="523"/>
      <c r="AW1" s="523"/>
      <c r="AX1" s="524"/>
    </row>
    <row r="2" spans="1:50" ht="49.9" customHeight="1" thickTop="1" x14ac:dyDescent="0.2">
      <c r="A2" s="211" t="s">
        <v>240</v>
      </c>
      <c r="B2" s="241"/>
      <c r="C2" s="241"/>
      <c r="D2" s="241"/>
      <c r="E2" s="242"/>
      <c r="F2" s="214" t="s">
        <v>227</v>
      </c>
      <c r="G2" s="237"/>
      <c r="H2" s="237"/>
      <c r="I2" s="237"/>
      <c r="J2" s="237"/>
      <c r="K2" s="237"/>
      <c r="L2" s="237"/>
      <c r="M2" s="237"/>
      <c r="N2" s="238"/>
      <c r="O2" s="214" t="s">
        <v>227</v>
      </c>
      <c r="P2" s="237"/>
      <c r="Q2" s="237"/>
      <c r="R2" s="237"/>
      <c r="S2" s="237"/>
      <c r="T2" s="237"/>
      <c r="U2" s="237"/>
      <c r="V2" s="237"/>
      <c r="W2" s="238"/>
      <c r="X2" s="214" t="s">
        <v>227</v>
      </c>
      <c r="Y2" s="237"/>
      <c r="Z2" s="237"/>
      <c r="AA2" s="237"/>
      <c r="AB2" s="237"/>
      <c r="AC2" s="237"/>
      <c r="AD2" s="237"/>
      <c r="AE2" s="237"/>
      <c r="AF2" s="238"/>
      <c r="AG2" s="214" t="s">
        <v>227</v>
      </c>
      <c r="AH2" s="237"/>
      <c r="AI2" s="237"/>
      <c r="AJ2" s="237"/>
      <c r="AK2" s="237"/>
      <c r="AL2" s="237"/>
      <c r="AM2" s="237"/>
      <c r="AN2" s="237"/>
      <c r="AO2" s="238"/>
      <c r="AP2" s="214" t="s">
        <v>227</v>
      </c>
      <c r="AQ2" s="237"/>
      <c r="AR2" s="237"/>
      <c r="AS2" s="237"/>
      <c r="AT2" s="237"/>
      <c r="AU2" s="237"/>
      <c r="AV2" s="237"/>
      <c r="AW2" s="237"/>
      <c r="AX2" s="238"/>
    </row>
    <row r="3" spans="1:50" ht="44.45" customHeight="1" x14ac:dyDescent="0.2">
      <c r="A3" s="82" t="s">
        <v>283</v>
      </c>
      <c r="B3" s="239"/>
      <c r="C3" s="239"/>
      <c r="D3" s="239"/>
      <c r="E3" s="240"/>
      <c r="F3" s="122" t="s">
        <v>123</v>
      </c>
      <c r="G3" s="239"/>
      <c r="H3" s="239"/>
      <c r="I3" s="239"/>
      <c r="J3" s="239"/>
      <c r="K3" s="239"/>
      <c r="L3" s="239"/>
      <c r="M3" s="239"/>
      <c r="N3" s="240"/>
      <c r="O3" s="122" t="s">
        <v>123</v>
      </c>
      <c r="P3" s="239"/>
      <c r="Q3" s="239"/>
      <c r="R3" s="239"/>
      <c r="S3" s="239"/>
      <c r="T3" s="239"/>
      <c r="U3" s="239"/>
      <c r="V3" s="239"/>
      <c r="W3" s="240"/>
      <c r="X3" s="122" t="s">
        <v>123</v>
      </c>
      <c r="Y3" s="239"/>
      <c r="Z3" s="239"/>
      <c r="AA3" s="239"/>
      <c r="AB3" s="239"/>
      <c r="AC3" s="239"/>
      <c r="AD3" s="239"/>
      <c r="AE3" s="239"/>
      <c r="AF3" s="240"/>
      <c r="AG3" s="122" t="s">
        <v>123</v>
      </c>
      <c r="AH3" s="239"/>
      <c r="AI3" s="239"/>
      <c r="AJ3" s="239"/>
      <c r="AK3" s="239"/>
      <c r="AL3" s="239"/>
      <c r="AM3" s="239"/>
      <c r="AN3" s="239"/>
      <c r="AO3" s="240"/>
      <c r="AP3" s="122" t="s">
        <v>123</v>
      </c>
      <c r="AQ3" s="239"/>
      <c r="AR3" s="239"/>
      <c r="AS3" s="239"/>
      <c r="AT3" s="239"/>
      <c r="AU3" s="239"/>
      <c r="AV3" s="239"/>
      <c r="AW3" s="239"/>
      <c r="AX3" s="240"/>
    </row>
    <row r="4" spans="1:50" ht="30" customHeight="1" x14ac:dyDescent="0.2">
      <c r="A4" s="82" t="s">
        <v>241</v>
      </c>
      <c r="B4" s="160"/>
      <c r="C4" s="164"/>
      <c r="D4" s="164"/>
      <c r="E4" s="165"/>
      <c r="F4" s="122" t="s">
        <v>119</v>
      </c>
      <c r="G4" s="160"/>
      <c r="H4" s="164"/>
      <c r="I4" s="164"/>
      <c r="J4" s="164"/>
      <c r="K4" s="160"/>
      <c r="L4" s="164"/>
      <c r="M4" s="164"/>
      <c r="N4" s="165"/>
      <c r="O4" s="122" t="s">
        <v>119</v>
      </c>
      <c r="P4" s="160"/>
      <c r="Q4" s="164"/>
      <c r="R4" s="164"/>
      <c r="S4" s="164"/>
      <c r="T4" s="160"/>
      <c r="U4" s="164"/>
      <c r="V4" s="164"/>
      <c r="W4" s="165"/>
      <c r="X4" s="122" t="s">
        <v>119</v>
      </c>
      <c r="Y4" s="160"/>
      <c r="Z4" s="164"/>
      <c r="AA4" s="164"/>
      <c r="AB4" s="164"/>
      <c r="AC4" s="160"/>
      <c r="AD4" s="164"/>
      <c r="AE4" s="164"/>
      <c r="AF4" s="165"/>
      <c r="AG4" s="122" t="s">
        <v>119</v>
      </c>
      <c r="AH4" s="160"/>
      <c r="AI4" s="164"/>
      <c r="AJ4" s="164"/>
      <c r="AK4" s="164"/>
      <c r="AL4" s="160"/>
      <c r="AM4" s="164"/>
      <c r="AN4" s="164"/>
      <c r="AO4" s="165"/>
      <c r="AP4" s="122" t="s">
        <v>119</v>
      </c>
      <c r="AQ4" s="160"/>
      <c r="AR4" s="164"/>
      <c r="AS4" s="164"/>
      <c r="AT4" s="164"/>
      <c r="AU4" s="160"/>
      <c r="AV4" s="164"/>
      <c r="AW4" s="164"/>
      <c r="AX4" s="165"/>
    </row>
    <row r="5" spans="1:50" ht="30" customHeight="1" x14ac:dyDescent="0.2">
      <c r="A5" s="82" t="s">
        <v>242</v>
      </c>
      <c r="B5" s="160"/>
      <c r="C5" s="164"/>
      <c r="D5" s="164"/>
      <c r="E5" s="165"/>
      <c r="F5" s="122" t="s">
        <v>210</v>
      </c>
      <c r="G5" s="160"/>
      <c r="H5" s="164"/>
      <c r="I5" s="164"/>
      <c r="J5" s="164"/>
      <c r="K5" s="160"/>
      <c r="L5" s="164"/>
      <c r="M5" s="164"/>
      <c r="N5" s="165"/>
      <c r="O5" s="122" t="s">
        <v>210</v>
      </c>
      <c r="P5" s="160"/>
      <c r="Q5" s="164"/>
      <c r="R5" s="164"/>
      <c r="S5" s="164"/>
      <c r="T5" s="160"/>
      <c r="U5" s="164"/>
      <c r="V5" s="164"/>
      <c r="W5" s="165"/>
      <c r="X5" s="122" t="s">
        <v>210</v>
      </c>
      <c r="Y5" s="160"/>
      <c r="Z5" s="164"/>
      <c r="AA5" s="164"/>
      <c r="AB5" s="164"/>
      <c r="AC5" s="160"/>
      <c r="AD5" s="164"/>
      <c r="AE5" s="164"/>
      <c r="AF5" s="165"/>
      <c r="AG5" s="122" t="s">
        <v>210</v>
      </c>
      <c r="AH5" s="160"/>
      <c r="AI5" s="164"/>
      <c r="AJ5" s="164"/>
      <c r="AK5" s="164"/>
      <c r="AL5" s="160"/>
      <c r="AM5" s="164"/>
      <c r="AN5" s="164"/>
      <c r="AO5" s="165"/>
      <c r="AP5" s="122" t="s">
        <v>210</v>
      </c>
      <c r="AQ5" s="160"/>
      <c r="AR5" s="164"/>
      <c r="AS5" s="164"/>
      <c r="AT5" s="164"/>
      <c r="AU5" s="160"/>
      <c r="AV5" s="164"/>
      <c r="AW5" s="164"/>
      <c r="AX5" s="165"/>
    </row>
    <row r="6" spans="1:50" ht="34.15" customHeight="1" x14ac:dyDescent="0.2">
      <c r="A6" s="82" t="s">
        <v>301</v>
      </c>
      <c r="B6" s="161"/>
      <c r="C6" s="162"/>
      <c r="D6" s="162"/>
      <c r="E6" s="163"/>
      <c r="F6" s="122" t="s">
        <v>120</v>
      </c>
      <c r="G6" s="161"/>
      <c r="H6" s="162"/>
      <c r="I6" s="162"/>
      <c r="J6" s="162"/>
      <c r="K6" s="161"/>
      <c r="L6" s="162"/>
      <c r="M6" s="162"/>
      <c r="N6" s="163"/>
      <c r="O6" s="122" t="s">
        <v>120</v>
      </c>
      <c r="P6" s="161"/>
      <c r="Q6" s="162"/>
      <c r="R6" s="162"/>
      <c r="S6" s="162"/>
      <c r="T6" s="161"/>
      <c r="U6" s="162"/>
      <c r="V6" s="162"/>
      <c r="W6" s="163"/>
      <c r="X6" s="122" t="s">
        <v>120</v>
      </c>
      <c r="Y6" s="161"/>
      <c r="Z6" s="162"/>
      <c r="AA6" s="162"/>
      <c r="AB6" s="162"/>
      <c r="AC6" s="161"/>
      <c r="AD6" s="162"/>
      <c r="AE6" s="162"/>
      <c r="AF6" s="163"/>
      <c r="AG6" s="122" t="s">
        <v>120</v>
      </c>
      <c r="AH6" s="161"/>
      <c r="AI6" s="162"/>
      <c r="AJ6" s="162"/>
      <c r="AK6" s="162"/>
      <c r="AL6" s="161"/>
      <c r="AM6" s="162"/>
      <c r="AN6" s="162"/>
      <c r="AO6" s="163"/>
      <c r="AP6" s="122" t="s">
        <v>120</v>
      </c>
      <c r="AQ6" s="161"/>
      <c r="AR6" s="162"/>
      <c r="AS6" s="162"/>
      <c r="AT6" s="162"/>
      <c r="AU6" s="161"/>
      <c r="AV6" s="162"/>
      <c r="AW6" s="162"/>
      <c r="AX6" s="163"/>
    </row>
    <row r="7" spans="1:50" ht="30" customHeight="1" x14ac:dyDescent="0.2">
      <c r="A7" s="82" t="s">
        <v>243</v>
      </c>
      <c r="B7" s="166"/>
      <c r="C7" s="167"/>
      <c r="D7" s="167"/>
      <c r="E7" s="168"/>
      <c r="F7" s="122" t="s">
        <v>211</v>
      </c>
      <c r="G7" s="166"/>
      <c r="H7" s="167"/>
      <c r="I7" s="167"/>
      <c r="J7" s="167"/>
      <c r="K7" s="166"/>
      <c r="L7" s="167"/>
      <c r="M7" s="167"/>
      <c r="N7" s="168"/>
      <c r="O7" s="122" t="s">
        <v>211</v>
      </c>
      <c r="P7" s="166"/>
      <c r="Q7" s="167"/>
      <c r="R7" s="167"/>
      <c r="S7" s="167"/>
      <c r="T7" s="166"/>
      <c r="U7" s="167"/>
      <c r="V7" s="167"/>
      <c r="W7" s="168"/>
      <c r="X7" s="122" t="s">
        <v>211</v>
      </c>
      <c r="Y7" s="166"/>
      <c r="Z7" s="167"/>
      <c r="AA7" s="167"/>
      <c r="AB7" s="167"/>
      <c r="AC7" s="166"/>
      <c r="AD7" s="167"/>
      <c r="AE7" s="167"/>
      <c r="AF7" s="168"/>
      <c r="AG7" s="122" t="s">
        <v>211</v>
      </c>
      <c r="AH7" s="166"/>
      <c r="AI7" s="167"/>
      <c r="AJ7" s="167"/>
      <c r="AK7" s="167"/>
      <c r="AL7" s="166"/>
      <c r="AM7" s="167"/>
      <c r="AN7" s="167"/>
      <c r="AO7" s="168"/>
      <c r="AP7" s="122" t="s">
        <v>211</v>
      </c>
      <c r="AQ7" s="166"/>
      <c r="AR7" s="167"/>
      <c r="AS7" s="167"/>
      <c r="AT7" s="167"/>
      <c r="AU7" s="166"/>
      <c r="AV7" s="167"/>
      <c r="AW7" s="167"/>
      <c r="AX7" s="168"/>
    </row>
    <row r="8" spans="1:50" ht="30" customHeight="1" x14ac:dyDescent="0.2">
      <c r="A8" s="82" t="s">
        <v>244</v>
      </c>
      <c r="B8" s="166"/>
      <c r="C8" s="167"/>
      <c r="D8" s="167"/>
      <c r="E8" s="168"/>
      <c r="F8" s="122" t="s">
        <v>212</v>
      </c>
      <c r="G8" s="166"/>
      <c r="H8" s="167"/>
      <c r="I8" s="167"/>
      <c r="J8" s="167"/>
      <c r="K8" s="166"/>
      <c r="L8" s="167"/>
      <c r="M8" s="167"/>
      <c r="N8" s="168"/>
      <c r="O8" s="122" t="s">
        <v>212</v>
      </c>
      <c r="P8" s="166"/>
      <c r="Q8" s="167"/>
      <c r="R8" s="167"/>
      <c r="S8" s="167"/>
      <c r="T8" s="166"/>
      <c r="U8" s="167"/>
      <c r="V8" s="167"/>
      <c r="W8" s="168"/>
      <c r="X8" s="122" t="s">
        <v>212</v>
      </c>
      <c r="Y8" s="166"/>
      <c r="Z8" s="167"/>
      <c r="AA8" s="167"/>
      <c r="AB8" s="167"/>
      <c r="AC8" s="166"/>
      <c r="AD8" s="167"/>
      <c r="AE8" s="167"/>
      <c r="AF8" s="168"/>
      <c r="AG8" s="122" t="s">
        <v>212</v>
      </c>
      <c r="AH8" s="166"/>
      <c r="AI8" s="167"/>
      <c r="AJ8" s="167"/>
      <c r="AK8" s="167"/>
      <c r="AL8" s="166"/>
      <c r="AM8" s="167"/>
      <c r="AN8" s="167"/>
      <c r="AO8" s="168"/>
      <c r="AP8" s="122" t="s">
        <v>212</v>
      </c>
      <c r="AQ8" s="166"/>
      <c r="AR8" s="167"/>
      <c r="AS8" s="167"/>
      <c r="AT8" s="167"/>
      <c r="AU8" s="166"/>
      <c r="AV8" s="167"/>
      <c r="AW8" s="167"/>
      <c r="AX8" s="168"/>
    </row>
    <row r="9" spans="1:50" ht="30" customHeight="1" x14ac:dyDescent="0.2">
      <c r="A9" s="82" t="s">
        <v>245</v>
      </c>
      <c r="B9" s="166"/>
      <c r="C9" s="167"/>
      <c r="D9" s="167"/>
      <c r="E9" s="168"/>
      <c r="F9" s="122" t="s">
        <v>213</v>
      </c>
      <c r="G9" s="166"/>
      <c r="H9" s="167"/>
      <c r="I9" s="167"/>
      <c r="J9" s="167"/>
      <c r="K9" s="166"/>
      <c r="L9" s="167"/>
      <c r="M9" s="167"/>
      <c r="N9" s="168"/>
      <c r="O9" s="122" t="s">
        <v>213</v>
      </c>
      <c r="P9" s="166"/>
      <c r="Q9" s="167"/>
      <c r="R9" s="167"/>
      <c r="S9" s="167"/>
      <c r="T9" s="166"/>
      <c r="U9" s="167"/>
      <c r="V9" s="167"/>
      <c r="W9" s="168"/>
      <c r="X9" s="122" t="s">
        <v>213</v>
      </c>
      <c r="Y9" s="166"/>
      <c r="Z9" s="167"/>
      <c r="AA9" s="167"/>
      <c r="AB9" s="167"/>
      <c r="AC9" s="166"/>
      <c r="AD9" s="167"/>
      <c r="AE9" s="167"/>
      <c r="AF9" s="168"/>
      <c r="AG9" s="122" t="s">
        <v>213</v>
      </c>
      <c r="AH9" s="166"/>
      <c r="AI9" s="167"/>
      <c r="AJ9" s="167"/>
      <c r="AK9" s="167"/>
      <c r="AL9" s="166"/>
      <c r="AM9" s="167"/>
      <c r="AN9" s="167"/>
      <c r="AO9" s="168"/>
      <c r="AP9" s="122" t="s">
        <v>213</v>
      </c>
      <c r="AQ9" s="166"/>
      <c r="AR9" s="167"/>
      <c r="AS9" s="167"/>
      <c r="AT9" s="167"/>
      <c r="AU9" s="166"/>
      <c r="AV9" s="167"/>
      <c r="AW9" s="167"/>
      <c r="AX9" s="168"/>
    </row>
    <row r="10" spans="1:50" ht="30" customHeight="1" x14ac:dyDescent="0.2">
      <c r="A10" s="82" t="s">
        <v>246</v>
      </c>
      <c r="B10" s="166"/>
      <c r="C10" s="167"/>
      <c r="D10" s="167"/>
      <c r="E10" s="168"/>
      <c r="F10" s="122" t="s">
        <v>214</v>
      </c>
      <c r="G10" s="166"/>
      <c r="H10" s="167"/>
      <c r="I10" s="167"/>
      <c r="J10" s="167"/>
      <c r="K10" s="166"/>
      <c r="L10" s="167"/>
      <c r="M10" s="167"/>
      <c r="N10" s="168"/>
      <c r="O10" s="122" t="s">
        <v>214</v>
      </c>
      <c r="P10" s="166"/>
      <c r="Q10" s="167"/>
      <c r="R10" s="167"/>
      <c r="S10" s="167"/>
      <c r="T10" s="166"/>
      <c r="U10" s="167"/>
      <c r="V10" s="167"/>
      <c r="W10" s="168"/>
      <c r="X10" s="122" t="s">
        <v>214</v>
      </c>
      <c r="Y10" s="166"/>
      <c r="Z10" s="167"/>
      <c r="AA10" s="167"/>
      <c r="AB10" s="167"/>
      <c r="AC10" s="166"/>
      <c r="AD10" s="167"/>
      <c r="AE10" s="167"/>
      <c r="AF10" s="168"/>
      <c r="AG10" s="122" t="s">
        <v>214</v>
      </c>
      <c r="AH10" s="166"/>
      <c r="AI10" s="167"/>
      <c r="AJ10" s="167"/>
      <c r="AK10" s="167"/>
      <c r="AL10" s="166"/>
      <c r="AM10" s="167"/>
      <c r="AN10" s="167"/>
      <c r="AO10" s="168"/>
      <c r="AP10" s="122" t="s">
        <v>214</v>
      </c>
      <c r="AQ10" s="166"/>
      <c r="AR10" s="167"/>
      <c r="AS10" s="167"/>
      <c r="AT10" s="167"/>
      <c r="AU10" s="166"/>
      <c r="AV10" s="167"/>
      <c r="AW10" s="167"/>
      <c r="AX10" s="168"/>
    </row>
    <row r="11" spans="1:50" ht="46.15" customHeight="1" x14ac:dyDescent="0.2">
      <c r="A11" s="82" t="s">
        <v>262</v>
      </c>
      <c r="B11" s="319">
        <f>B6*(B5+(B7*B8)+(B9*B10)+((3*B4/12)))</f>
        <v>0</v>
      </c>
      <c r="C11" s="319">
        <f>C6*(C5+(C7*C8)+(C9*C10)+((3*C4/12)))</f>
        <v>0</v>
      </c>
      <c r="D11" s="319">
        <f>D6*(D5+(D7*D8)+(D9*D10)+((3*D4/12)))</f>
        <v>0</v>
      </c>
      <c r="E11" s="320">
        <f>E6*(E5+(E7*E8)+(E9*E10)+((3*E4/12)))</f>
        <v>0</v>
      </c>
      <c r="F11" s="122" t="s">
        <v>215</v>
      </c>
      <c r="G11" s="319">
        <f t="shared" ref="G11:N11" si="0">G6*(G5+(G7*G8)+(G9*G10)+((3*G4/12)))</f>
        <v>0</v>
      </c>
      <c r="H11" s="319">
        <f t="shared" si="0"/>
        <v>0</v>
      </c>
      <c r="I11" s="319">
        <f t="shared" si="0"/>
        <v>0</v>
      </c>
      <c r="J11" s="319">
        <f t="shared" si="0"/>
        <v>0</v>
      </c>
      <c r="K11" s="319">
        <f t="shared" si="0"/>
        <v>0</v>
      </c>
      <c r="L11" s="319">
        <f t="shared" si="0"/>
        <v>0</v>
      </c>
      <c r="M11" s="319">
        <f t="shared" si="0"/>
        <v>0</v>
      </c>
      <c r="N11" s="320">
        <f t="shared" si="0"/>
        <v>0</v>
      </c>
      <c r="O11" s="122" t="s">
        <v>215</v>
      </c>
      <c r="P11" s="319">
        <f t="shared" ref="P11:W11" si="1">P6*(P5+(P7*P8)+(P9*P10)+((3*P4/12)))</f>
        <v>0</v>
      </c>
      <c r="Q11" s="319">
        <f t="shared" si="1"/>
        <v>0</v>
      </c>
      <c r="R11" s="319">
        <f t="shared" si="1"/>
        <v>0</v>
      </c>
      <c r="S11" s="319">
        <f t="shared" si="1"/>
        <v>0</v>
      </c>
      <c r="T11" s="319">
        <f t="shared" si="1"/>
        <v>0</v>
      </c>
      <c r="U11" s="319">
        <f t="shared" si="1"/>
        <v>0</v>
      </c>
      <c r="V11" s="319">
        <f t="shared" si="1"/>
        <v>0</v>
      </c>
      <c r="W11" s="320">
        <f t="shared" si="1"/>
        <v>0</v>
      </c>
      <c r="X11" s="122" t="s">
        <v>215</v>
      </c>
      <c r="Y11" s="319">
        <f t="shared" ref="Y11:AF11" si="2">Y6*(Y5+(Y7*Y8)+(Y9*Y10)+((3*Y4/12)))</f>
        <v>0</v>
      </c>
      <c r="Z11" s="319">
        <f t="shared" si="2"/>
        <v>0</v>
      </c>
      <c r="AA11" s="319">
        <f t="shared" si="2"/>
        <v>0</v>
      </c>
      <c r="AB11" s="319">
        <f t="shared" si="2"/>
        <v>0</v>
      </c>
      <c r="AC11" s="319">
        <f t="shared" si="2"/>
        <v>0</v>
      </c>
      <c r="AD11" s="319">
        <f t="shared" si="2"/>
        <v>0</v>
      </c>
      <c r="AE11" s="319">
        <f t="shared" si="2"/>
        <v>0</v>
      </c>
      <c r="AF11" s="320">
        <f t="shared" si="2"/>
        <v>0</v>
      </c>
      <c r="AG11" s="122" t="s">
        <v>215</v>
      </c>
      <c r="AH11" s="319">
        <f t="shared" ref="AH11:AO11" si="3">AH6*(AH5+(AH7*AH8)+(AH9*AH10)+((3*AH4/12)))</f>
        <v>0</v>
      </c>
      <c r="AI11" s="319">
        <f t="shared" si="3"/>
        <v>0</v>
      </c>
      <c r="AJ11" s="319">
        <f t="shared" si="3"/>
        <v>0</v>
      </c>
      <c r="AK11" s="319">
        <f t="shared" si="3"/>
        <v>0</v>
      </c>
      <c r="AL11" s="319">
        <f t="shared" si="3"/>
        <v>0</v>
      </c>
      <c r="AM11" s="319">
        <f t="shared" si="3"/>
        <v>0</v>
      </c>
      <c r="AN11" s="319">
        <f t="shared" si="3"/>
        <v>0</v>
      </c>
      <c r="AO11" s="320">
        <f t="shared" si="3"/>
        <v>0</v>
      </c>
      <c r="AP11" s="122" t="s">
        <v>215</v>
      </c>
      <c r="AQ11" s="321">
        <f t="shared" ref="AQ11:AX11" si="4">AQ6*(AQ5+(AQ7*AQ8)+(AQ9*AQ10)+((3*AQ4/12)))</f>
        <v>0</v>
      </c>
      <c r="AR11" s="321">
        <f t="shared" si="4"/>
        <v>0</v>
      </c>
      <c r="AS11" s="321">
        <f t="shared" si="4"/>
        <v>0</v>
      </c>
      <c r="AT11" s="321">
        <f t="shared" si="4"/>
        <v>0</v>
      </c>
      <c r="AU11" s="321">
        <f t="shared" si="4"/>
        <v>0</v>
      </c>
      <c r="AV11" s="321">
        <f t="shared" si="4"/>
        <v>0</v>
      </c>
      <c r="AW11" s="321">
        <f t="shared" si="4"/>
        <v>0</v>
      </c>
      <c r="AX11" s="322">
        <f t="shared" si="4"/>
        <v>0</v>
      </c>
    </row>
    <row r="12" spans="1:50" ht="52.15" customHeight="1" x14ac:dyDescent="0.2">
      <c r="A12" s="82" t="s">
        <v>300</v>
      </c>
      <c r="B12" s="243"/>
      <c r="C12" s="243"/>
      <c r="D12" s="243"/>
      <c r="E12" s="244"/>
      <c r="F12" s="122" t="s">
        <v>265</v>
      </c>
      <c r="G12" s="243"/>
      <c r="H12" s="243"/>
      <c r="I12" s="243"/>
      <c r="J12" s="243"/>
      <c r="K12" s="243"/>
      <c r="L12" s="243"/>
      <c r="M12" s="243"/>
      <c r="N12" s="244"/>
      <c r="O12" s="122" t="s">
        <v>265</v>
      </c>
      <c r="P12" s="243"/>
      <c r="Q12" s="243"/>
      <c r="R12" s="243"/>
      <c r="S12" s="243"/>
      <c r="T12" s="243"/>
      <c r="U12" s="243"/>
      <c r="V12" s="243"/>
      <c r="W12" s="244"/>
      <c r="X12" s="122" t="s">
        <v>265</v>
      </c>
      <c r="Y12" s="243"/>
      <c r="Z12" s="243"/>
      <c r="AA12" s="243"/>
      <c r="AB12" s="243"/>
      <c r="AC12" s="243"/>
      <c r="AD12" s="243"/>
      <c r="AE12" s="243"/>
      <c r="AF12" s="244"/>
      <c r="AG12" s="122" t="s">
        <v>265</v>
      </c>
      <c r="AH12" s="243"/>
      <c r="AI12" s="243"/>
      <c r="AJ12" s="243"/>
      <c r="AK12" s="243"/>
      <c r="AL12" s="243"/>
      <c r="AM12" s="243"/>
      <c r="AN12" s="243"/>
      <c r="AO12" s="244"/>
      <c r="AP12" s="122" t="s">
        <v>265</v>
      </c>
      <c r="AQ12" s="243"/>
      <c r="AR12" s="243"/>
      <c r="AS12" s="243"/>
      <c r="AT12" s="243"/>
      <c r="AU12" s="243"/>
      <c r="AV12" s="243"/>
      <c r="AW12" s="243"/>
      <c r="AX12" s="244"/>
    </row>
    <row r="13" spans="1:50" ht="52.9" customHeight="1" x14ac:dyDescent="0.2">
      <c r="A13" s="82" t="s">
        <v>281</v>
      </c>
      <c r="B13" s="218">
        <f>IF(B12&gt;0, B12,(1/43200*B6*B4))</f>
        <v>0</v>
      </c>
      <c r="C13" s="218">
        <f t="shared" ref="C13:E13" si="5">(1/43200*C6*C4)+C12</f>
        <v>0</v>
      </c>
      <c r="D13" s="218">
        <f t="shared" si="5"/>
        <v>0</v>
      </c>
      <c r="E13" s="249">
        <f t="shared" si="5"/>
        <v>0</v>
      </c>
      <c r="F13" s="122" t="s">
        <v>121</v>
      </c>
      <c r="G13" s="218">
        <f t="shared" ref="G13:N13" si="6">(1/43200*G6*G4)+G12</f>
        <v>0</v>
      </c>
      <c r="H13" s="218">
        <f t="shared" si="6"/>
        <v>0</v>
      </c>
      <c r="I13" s="218">
        <f t="shared" si="6"/>
        <v>0</v>
      </c>
      <c r="J13" s="218">
        <f t="shared" si="6"/>
        <v>0</v>
      </c>
      <c r="K13" s="218">
        <f t="shared" si="6"/>
        <v>0</v>
      </c>
      <c r="L13" s="218">
        <f t="shared" si="6"/>
        <v>0</v>
      </c>
      <c r="M13" s="218">
        <f t="shared" si="6"/>
        <v>0</v>
      </c>
      <c r="N13" s="249">
        <f t="shared" si="6"/>
        <v>0</v>
      </c>
      <c r="O13" s="122" t="s">
        <v>121</v>
      </c>
      <c r="P13" s="218">
        <f t="shared" ref="P13:W13" si="7">(1/43200*P6*P4)+P12</f>
        <v>0</v>
      </c>
      <c r="Q13" s="218">
        <f t="shared" si="7"/>
        <v>0</v>
      </c>
      <c r="R13" s="218">
        <f t="shared" si="7"/>
        <v>0</v>
      </c>
      <c r="S13" s="218">
        <f t="shared" si="7"/>
        <v>0</v>
      </c>
      <c r="T13" s="218">
        <f t="shared" si="7"/>
        <v>0</v>
      </c>
      <c r="U13" s="218">
        <f t="shared" si="7"/>
        <v>0</v>
      </c>
      <c r="V13" s="218">
        <f t="shared" si="7"/>
        <v>0</v>
      </c>
      <c r="W13" s="249">
        <f t="shared" si="7"/>
        <v>0</v>
      </c>
      <c r="X13" s="122" t="s">
        <v>121</v>
      </c>
      <c r="Y13" s="218">
        <f t="shared" ref="Y13:AF13" si="8">(1/43200*Y6*Y4)+Y12</f>
        <v>0</v>
      </c>
      <c r="Z13" s="218">
        <f t="shared" si="8"/>
        <v>0</v>
      </c>
      <c r="AA13" s="218">
        <f t="shared" si="8"/>
        <v>0</v>
      </c>
      <c r="AB13" s="218">
        <f t="shared" si="8"/>
        <v>0</v>
      </c>
      <c r="AC13" s="218">
        <f t="shared" si="8"/>
        <v>0</v>
      </c>
      <c r="AD13" s="218">
        <f t="shared" si="8"/>
        <v>0</v>
      </c>
      <c r="AE13" s="218">
        <f t="shared" si="8"/>
        <v>0</v>
      </c>
      <c r="AF13" s="249">
        <f t="shared" si="8"/>
        <v>0</v>
      </c>
      <c r="AG13" s="122" t="s">
        <v>121</v>
      </c>
      <c r="AH13" s="218">
        <f t="shared" ref="AH13:AO13" si="9">(1/43200*AH6*AH4)+AH12</f>
        <v>0</v>
      </c>
      <c r="AI13" s="218">
        <f t="shared" si="9"/>
        <v>0</v>
      </c>
      <c r="AJ13" s="218">
        <f t="shared" si="9"/>
        <v>0</v>
      </c>
      <c r="AK13" s="218">
        <f t="shared" si="9"/>
        <v>0</v>
      </c>
      <c r="AL13" s="218">
        <f t="shared" si="9"/>
        <v>0</v>
      </c>
      <c r="AM13" s="218">
        <f t="shared" si="9"/>
        <v>0</v>
      </c>
      <c r="AN13" s="218">
        <f t="shared" si="9"/>
        <v>0</v>
      </c>
      <c r="AO13" s="249">
        <f t="shared" si="9"/>
        <v>0</v>
      </c>
      <c r="AP13" s="122" t="s">
        <v>121</v>
      </c>
      <c r="AQ13" s="245">
        <f t="shared" ref="AQ13:AX13" si="10">(1/43200*AQ6*AQ4)+AQ12</f>
        <v>0</v>
      </c>
      <c r="AR13" s="245">
        <f t="shared" si="10"/>
        <v>0</v>
      </c>
      <c r="AS13" s="245">
        <f t="shared" si="10"/>
        <v>0</v>
      </c>
      <c r="AT13" s="245">
        <f t="shared" si="10"/>
        <v>0</v>
      </c>
      <c r="AU13" s="245">
        <f t="shared" si="10"/>
        <v>0</v>
      </c>
      <c r="AV13" s="245">
        <f t="shared" si="10"/>
        <v>0</v>
      </c>
      <c r="AW13" s="245">
        <f t="shared" si="10"/>
        <v>0</v>
      </c>
      <c r="AX13" s="248">
        <f t="shared" si="10"/>
        <v>0</v>
      </c>
    </row>
    <row r="14" spans="1:50" ht="72" customHeight="1" thickBot="1" x14ac:dyDescent="0.25">
      <c r="A14" s="82" t="s">
        <v>282</v>
      </c>
      <c r="B14" s="121">
        <f>MAX(0,(B3-B13))</f>
        <v>0</v>
      </c>
      <c r="C14" s="123">
        <f>MAX(0,(C3-C13))</f>
        <v>0</v>
      </c>
      <c r="D14" s="123">
        <f>MAX(0,(D3-D13))</f>
        <v>0</v>
      </c>
      <c r="E14" s="124">
        <f>MAX(0,(E3-E13))</f>
        <v>0</v>
      </c>
      <c r="F14" s="125" t="s">
        <v>122</v>
      </c>
      <c r="G14" s="126">
        <f t="shared" ref="G14:N14" si="11">MAX(0,(G3-G13))</f>
        <v>0</v>
      </c>
      <c r="H14" s="126">
        <f t="shared" si="11"/>
        <v>0</v>
      </c>
      <c r="I14" s="126">
        <f t="shared" si="11"/>
        <v>0</v>
      </c>
      <c r="J14" s="126">
        <f t="shared" si="11"/>
        <v>0</v>
      </c>
      <c r="K14" s="126">
        <f t="shared" si="11"/>
        <v>0</v>
      </c>
      <c r="L14" s="126">
        <f t="shared" si="11"/>
        <v>0</v>
      </c>
      <c r="M14" s="126">
        <f t="shared" si="11"/>
        <v>0</v>
      </c>
      <c r="N14" s="127">
        <f t="shared" si="11"/>
        <v>0</v>
      </c>
      <c r="O14" s="125" t="s">
        <v>122</v>
      </c>
      <c r="P14" s="126">
        <f t="shared" ref="P14:W14" si="12">MAX(0,(P3-P13))</f>
        <v>0</v>
      </c>
      <c r="Q14" s="126">
        <f t="shared" si="12"/>
        <v>0</v>
      </c>
      <c r="R14" s="126">
        <f t="shared" si="12"/>
        <v>0</v>
      </c>
      <c r="S14" s="126">
        <f t="shared" si="12"/>
        <v>0</v>
      </c>
      <c r="T14" s="126">
        <f t="shared" si="12"/>
        <v>0</v>
      </c>
      <c r="U14" s="126">
        <f t="shared" si="12"/>
        <v>0</v>
      </c>
      <c r="V14" s="126">
        <f t="shared" si="12"/>
        <v>0</v>
      </c>
      <c r="W14" s="127">
        <f t="shared" si="12"/>
        <v>0</v>
      </c>
      <c r="X14" s="125" t="s">
        <v>122</v>
      </c>
      <c r="Y14" s="126">
        <f t="shared" ref="Y14:AF14" si="13">MAX(0,(Y3-Y13))</f>
        <v>0</v>
      </c>
      <c r="Z14" s="126">
        <f t="shared" si="13"/>
        <v>0</v>
      </c>
      <c r="AA14" s="126">
        <f t="shared" si="13"/>
        <v>0</v>
      </c>
      <c r="AB14" s="126">
        <f t="shared" si="13"/>
        <v>0</v>
      </c>
      <c r="AC14" s="126">
        <f t="shared" si="13"/>
        <v>0</v>
      </c>
      <c r="AD14" s="126">
        <f t="shared" si="13"/>
        <v>0</v>
      </c>
      <c r="AE14" s="126">
        <f t="shared" si="13"/>
        <v>0</v>
      </c>
      <c r="AF14" s="127">
        <f t="shared" si="13"/>
        <v>0</v>
      </c>
      <c r="AG14" s="125" t="s">
        <v>122</v>
      </c>
      <c r="AH14" s="126">
        <f t="shared" ref="AH14:AO14" si="14">MAX(0,(AH3-AH13))</f>
        <v>0</v>
      </c>
      <c r="AI14" s="126">
        <f t="shared" si="14"/>
        <v>0</v>
      </c>
      <c r="AJ14" s="126">
        <f t="shared" si="14"/>
        <v>0</v>
      </c>
      <c r="AK14" s="126">
        <f t="shared" si="14"/>
        <v>0</v>
      </c>
      <c r="AL14" s="126">
        <f t="shared" si="14"/>
        <v>0</v>
      </c>
      <c r="AM14" s="126">
        <f t="shared" si="14"/>
        <v>0</v>
      </c>
      <c r="AN14" s="126">
        <f t="shared" si="14"/>
        <v>0</v>
      </c>
      <c r="AO14" s="127">
        <f t="shared" si="14"/>
        <v>0</v>
      </c>
      <c r="AP14" s="125" t="s">
        <v>122</v>
      </c>
      <c r="AQ14" s="246">
        <f t="shared" ref="AQ14:AX14" si="15">MAX(0,(AQ3-AQ13))</f>
        <v>0</v>
      </c>
      <c r="AR14" s="246">
        <f t="shared" si="15"/>
        <v>0</v>
      </c>
      <c r="AS14" s="246">
        <f t="shared" si="15"/>
        <v>0</v>
      </c>
      <c r="AT14" s="246">
        <f t="shared" si="15"/>
        <v>0</v>
      </c>
      <c r="AU14" s="246">
        <f t="shared" si="15"/>
        <v>0</v>
      </c>
      <c r="AV14" s="246">
        <f t="shared" si="15"/>
        <v>0</v>
      </c>
      <c r="AW14" s="246">
        <f t="shared" si="15"/>
        <v>0</v>
      </c>
      <c r="AX14" s="247">
        <f t="shared" si="15"/>
        <v>0</v>
      </c>
    </row>
    <row r="15" spans="1:50" ht="42.6" customHeight="1" x14ac:dyDescent="0.2">
      <c r="A15" s="82" t="s">
        <v>284</v>
      </c>
      <c r="B15" s="520"/>
      <c r="C15" s="520"/>
      <c r="D15" s="520"/>
      <c r="E15" s="521"/>
      <c r="F15" s="277"/>
      <c r="G15" s="278"/>
      <c r="H15" s="278"/>
      <c r="I15" s="278"/>
      <c r="J15" s="278"/>
      <c r="K15" s="278"/>
      <c r="L15" s="278"/>
      <c r="M15" s="278"/>
      <c r="N15" s="278"/>
      <c r="O15" s="277"/>
      <c r="P15" s="278"/>
      <c r="Q15" s="278"/>
      <c r="R15" s="278"/>
      <c r="S15" s="278"/>
      <c r="T15" s="278"/>
      <c r="U15" s="278"/>
      <c r="V15" s="278"/>
      <c r="W15" s="278"/>
      <c r="X15" s="277"/>
      <c r="Y15" s="278"/>
      <c r="Z15" s="278"/>
      <c r="AA15" s="278"/>
      <c r="AB15" s="278"/>
      <c r="AC15" s="278"/>
      <c r="AD15" s="278"/>
      <c r="AE15" s="278"/>
      <c r="AF15" s="278"/>
      <c r="AG15" s="277"/>
      <c r="AH15" s="278"/>
      <c r="AI15" s="278"/>
      <c r="AJ15" s="278"/>
      <c r="AK15" s="278"/>
      <c r="AL15" s="278"/>
      <c r="AM15" s="278"/>
      <c r="AN15" s="278"/>
      <c r="AO15" s="278"/>
      <c r="AP15" s="277"/>
      <c r="AQ15" s="279"/>
      <c r="AR15" s="279"/>
      <c r="AS15" s="279"/>
      <c r="AT15" s="279"/>
      <c r="AU15" s="279"/>
      <c r="AV15" s="279"/>
      <c r="AW15" s="279"/>
      <c r="AX15" s="279"/>
    </row>
    <row r="16" spans="1:50" ht="39" customHeight="1" thickBot="1" x14ac:dyDescent="0.25">
      <c r="A16" s="311" t="s">
        <v>309</v>
      </c>
      <c r="B16" s="88" t="s">
        <v>117</v>
      </c>
      <c r="C16" s="169"/>
      <c r="D16" s="88" t="s">
        <v>118</v>
      </c>
      <c r="E16" s="170"/>
      <c r="F16" s="128"/>
      <c r="O16" s="128"/>
      <c r="X16" s="128"/>
      <c r="AG16" s="128"/>
      <c r="AP16" s="128"/>
    </row>
    <row r="20" spans="1:1" ht="25.15" customHeight="1" x14ac:dyDescent="0.2">
      <c r="A20" s="84" t="s">
        <v>116</v>
      </c>
    </row>
  </sheetData>
  <sheetProtection algorithmName="SHA-512" hashValue="VdaXdCWdGefRWdIMfKhs7o547elGFgIptUQI4YFu6pAfb75q2aqjyEgvpy07RlI7Cusa8gf0r/tcSLNWs7hywQ==" saltValue="Boe405VQu0qr60XjGdH5eA==" spinCount="100000" sheet="1" objects="1" scenarios="1" formatCells="0" formatColumns="0" formatRows="0" selectLockedCells="1"/>
  <mergeCells count="7">
    <mergeCell ref="AP1:AX1"/>
    <mergeCell ref="AG1:AO1"/>
    <mergeCell ref="B15:E15"/>
    <mergeCell ref="A1:E1"/>
    <mergeCell ref="F1:N1"/>
    <mergeCell ref="O1:W1"/>
    <mergeCell ref="X1:AF1"/>
  </mergeCells>
  <printOptions horizontalCentered="1" verticalCentered="1"/>
  <pageMargins left="1" right="0.75" top="7.0000000000000007E-2" bottom="1" header="0.3" footer="0.3"/>
  <pageSetup scale="84" orientation="portrait" r:id="rId1"/>
  <colBreaks count="2" manualBreakCount="2">
    <brk id="5" max="1048575" man="1"/>
    <brk id="14" max="1048575" man="1"/>
  </colBreaks>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5" tint="0.59999389629810485"/>
  </sheetPr>
  <dimension ref="A1:H10"/>
  <sheetViews>
    <sheetView showGridLines="0" zoomScale="80" zoomScaleNormal="80" zoomScaleSheetLayoutView="70" workbookViewId="0">
      <selection activeCell="B5" sqref="B5"/>
    </sheetView>
  </sheetViews>
  <sheetFormatPr defaultColWidth="8.85546875" defaultRowHeight="15" x14ac:dyDescent="0.25"/>
  <cols>
    <col min="1" max="1" width="36.42578125" style="133" customWidth="1"/>
    <col min="2" max="2" width="9.140625" style="133" customWidth="1"/>
    <col min="3" max="3" width="12.42578125" style="133" customWidth="1"/>
    <col min="4" max="4" width="61.5703125" style="133" customWidth="1"/>
    <col min="5" max="16384" width="8.85546875" style="133"/>
  </cols>
  <sheetData>
    <row r="1" spans="1:8" ht="15.75" thickBot="1" x14ac:dyDescent="0.3">
      <c r="A1" s="397"/>
      <c r="B1" s="397"/>
      <c r="C1" s="397"/>
      <c r="D1" s="397"/>
    </row>
    <row r="2" spans="1:8" ht="21.75" thickBot="1" x14ac:dyDescent="0.3">
      <c r="A2" s="398" t="s">
        <v>315</v>
      </c>
      <c r="B2" s="399"/>
      <c r="C2" s="399"/>
      <c r="D2" s="400"/>
    </row>
    <row r="3" spans="1:8" ht="33" customHeight="1" thickTop="1" x14ac:dyDescent="0.25">
      <c r="A3" s="401" t="s">
        <v>316</v>
      </c>
      <c r="B3" s="403" t="s">
        <v>3</v>
      </c>
      <c r="C3" s="403"/>
      <c r="D3" s="404" t="s">
        <v>322</v>
      </c>
      <c r="H3" s="143"/>
    </row>
    <row r="4" spans="1:8" ht="32.25" thickBot="1" x14ac:dyDescent="0.3">
      <c r="A4" s="402"/>
      <c r="B4" s="144" t="s">
        <v>45</v>
      </c>
      <c r="C4" s="144" t="s">
        <v>4</v>
      </c>
      <c r="D4" s="405"/>
    </row>
    <row r="5" spans="1:8" ht="35.450000000000003" customHeight="1" x14ac:dyDescent="0.25">
      <c r="A5" s="145" t="s">
        <v>317</v>
      </c>
      <c r="B5" s="151"/>
      <c r="C5" s="152"/>
      <c r="D5" s="148"/>
    </row>
    <row r="6" spans="1:8" ht="35.450000000000003" customHeight="1" x14ac:dyDescent="0.25">
      <c r="A6" s="141" t="s">
        <v>336</v>
      </c>
      <c r="B6" s="153"/>
      <c r="C6" s="153"/>
      <c r="D6" s="149"/>
    </row>
    <row r="7" spans="1:8" ht="35.450000000000003" customHeight="1" x14ac:dyDescent="0.25">
      <c r="A7" s="141" t="s">
        <v>337</v>
      </c>
      <c r="B7" s="153"/>
      <c r="C7" s="153"/>
      <c r="D7" s="149"/>
    </row>
    <row r="8" spans="1:8" ht="35.450000000000003" customHeight="1" x14ac:dyDescent="0.25">
      <c r="A8" s="141" t="s">
        <v>338</v>
      </c>
      <c r="B8" s="153"/>
      <c r="C8" s="153"/>
      <c r="D8" s="149"/>
    </row>
    <row r="9" spans="1:8" ht="35.450000000000003" customHeight="1" x14ac:dyDescent="0.25">
      <c r="A9" s="141" t="s">
        <v>340</v>
      </c>
      <c r="B9" s="153"/>
      <c r="C9" s="153"/>
      <c r="D9" s="149"/>
    </row>
    <row r="10" spans="1:8" ht="35.450000000000003" customHeight="1" x14ac:dyDescent="0.25">
      <c r="A10" s="141" t="s">
        <v>336</v>
      </c>
      <c r="B10" s="153"/>
      <c r="C10" s="153"/>
      <c r="D10" s="149"/>
    </row>
  </sheetData>
  <sheetProtection algorithmName="SHA-512" hashValue="7euEyHam6AT+vwU8AnUZ/mRd8tnqdX4BTJeolkOKHUu44DsaanOFhFuac6E/98FmrWCG1ORgq4NNTaK5CAUCEA==" saltValue="vfYRfGHia1Y69svMxtejbw==" spinCount="100000" sheet="1" objects="1" scenarios="1" formatCells="0" formatColumns="0" formatRows="0" selectLockedCells="1"/>
  <mergeCells count="5">
    <mergeCell ref="A1:D1"/>
    <mergeCell ref="A2:D2"/>
    <mergeCell ref="A3:A4"/>
    <mergeCell ref="B3:C3"/>
    <mergeCell ref="D3:D4"/>
  </mergeCells>
  <printOptions horizontalCentered="1"/>
  <pageMargins left="1" right="0.75" top="4.1071428571428599E-2" bottom="1" header="0.3" footer="0.3"/>
  <pageSetup scale="7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defaultSize="0" autoFill="0" autoLine="0" autoPict="0">
                <anchor moveWithCells="1">
                  <from>
                    <xdr:col>1</xdr:col>
                    <xdr:colOff>209550</xdr:colOff>
                    <xdr:row>3</xdr:row>
                    <xdr:rowOff>552450</xdr:rowOff>
                  </from>
                  <to>
                    <xdr:col>1</xdr:col>
                    <xdr:colOff>466725</xdr:colOff>
                    <xdr:row>4</xdr:row>
                    <xdr:rowOff>295275</xdr:rowOff>
                  </to>
                </anchor>
              </controlPr>
            </control>
          </mc:Choice>
        </mc:AlternateContent>
        <mc:AlternateContent xmlns:mc="http://schemas.openxmlformats.org/markup-compatibility/2006">
          <mc:Choice Requires="x14">
            <control shapeId="32770" r:id="rId5" name="Check Box 2">
              <controlPr defaultSize="0" autoFill="0" autoLine="0" autoPict="0">
                <anchor moveWithCells="1">
                  <from>
                    <xdr:col>2</xdr:col>
                    <xdr:colOff>219075</xdr:colOff>
                    <xdr:row>3</xdr:row>
                    <xdr:rowOff>552450</xdr:rowOff>
                  </from>
                  <to>
                    <xdr:col>2</xdr:col>
                    <xdr:colOff>476250</xdr:colOff>
                    <xdr:row>4</xdr:row>
                    <xdr:rowOff>295275</xdr:rowOff>
                  </to>
                </anchor>
              </controlPr>
            </control>
          </mc:Choice>
        </mc:AlternateContent>
        <mc:AlternateContent xmlns:mc="http://schemas.openxmlformats.org/markup-compatibility/2006">
          <mc:Choice Requires="x14">
            <control shapeId="32771" r:id="rId6" name="Check Box 3">
              <controlPr defaultSize="0" autoFill="0" autoLine="0" autoPict="0">
                <anchor moveWithCells="1">
                  <from>
                    <xdr:col>1</xdr:col>
                    <xdr:colOff>209550</xdr:colOff>
                    <xdr:row>6</xdr:row>
                    <xdr:rowOff>447675</xdr:rowOff>
                  </from>
                  <to>
                    <xdr:col>1</xdr:col>
                    <xdr:colOff>466725</xdr:colOff>
                    <xdr:row>7</xdr:row>
                    <xdr:rowOff>200025</xdr:rowOff>
                  </to>
                </anchor>
              </controlPr>
            </control>
          </mc:Choice>
        </mc:AlternateContent>
        <mc:AlternateContent xmlns:mc="http://schemas.openxmlformats.org/markup-compatibility/2006">
          <mc:Choice Requires="x14">
            <control shapeId="32772" r:id="rId7" name="Check Box 4">
              <controlPr defaultSize="0" autoFill="0" autoLine="0" autoPict="0">
                <anchor moveWithCells="1">
                  <from>
                    <xdr:col>2</xdr:col>
                    <xdr:colOff>219075</xdr:colOff>
                    <xdr:row>6</xdr:row>
                    <xdr:rowOff>447675</xdr:rowOff>
                  </from>
                  <to>
                    <xdr:col>2</xdr:col>
                    <xdr:colOff>476250</xdr:colOff>
                    <xdr:row>7</xdr:row>
                    <xdr:rowOff>200025</xdr:rowOff>
                  </to>
                </anchor>
              </controlPr>
            </control>
          </mc:Choice>
        </mc:AlternateContent>
        <mc:AlternateContent xmlns:mc="http://schemas.openxmlformats.org/markup-compatibility/2006">
          <mc:Choice Requires="x14">
            <control shapeId="32785" r:id="rId8" name="Check Box 17">
              <controlPr defaultSize="0" autoFill="0" autoLine="0" autoPict="0">
                <anchor moveWithCells="1">
                  <from>
                    <xdr:col>1</xdr:col>
                    <xdr:colOff>209550</xdr:colOff>
                    <xdr:row>7</xdr:row>
                    <xdr:rowOff>447675</xdr:rowOff>
                  </from>
                  <to>
                    <xdr:col>1</xdr:col>
                    <xdr:colOff>466725</xdr:colOff>
                    <xdr:row>8</xdr:row>
                    <xdr:rowOff>200025</xdr:rowOff>
                  </to>
                </anchor>
              </controlPr>
            </control>
          </mc:Choice>
        </mc:AlternateContent>
        <mc:AlternateContent xmlns:mc="http://schemas.openxmlformats.org/markup-compatibility/2006">
          <mc:Choice Requires="x14">
            <control shapeId="32786" r:id="rId9" name="Check Box 18">
              <controlPr defaultSize="0" autoFill="0" autoLine="0" autoPict="0">
                <anchor moveWithCells="1">
                  <from>
                    <xdr:col>2</xdr:col>
                    <xdr:colOff>219075</xdr:colOff>
                    <xdr:row>7</xdr:row>
                    <xdr:rowOff>447675</xdr:rowOff>
                  </from>
                  <to>
                    <xdr:col>2</xdr:col>
                    <xdr:colOff>476250</xdr:colOff>
                    <xdr:row>8</xdr:row>
                    <xdr:rowOff>200025</xdr:rowOff>
                  </to>
                </anchor>
              </controlPr>
            </control>
          </mc:Choice>
        </mc:AlternateContent>
        <mc:AlternateContent xmlns:mc="http://schemas.openxmlformats.org/markup-compatibility/2006">
          <mc:Choice Requires="x14">
            <control shapeId="32787" r:id="rId10" name="Check Box 19">
              <controlPr defaultSize="0" autoFill="0" autoLine="0" autoPict="0">
                <anchor moveWithCells="1">
                  <from>
                    <xdr:col>1</xdr:col>
                    <xdr:colOff>209550</xdr:colOff>
                    <xdr:row>6</xdr:row>
                    <xdr:rowOff>447675</xdr:rowOff>
                  </from>
                  <to>
                    <xdr:col>1</xdr:col>
                    <xdr:colOff>466725</xdr:colOff>
                    <xdr:row>7</xdr:row>
                    <xdr:rowOff>200025</xdr:rowOff>
                  </to>
                </anchor>
              </controlPr>
            </control>
          </mc:Choice>
        </mc:AlternateContent>
        <mc:AlternateContent xmlns:mc="http://schemas.openxmlformats.org/markup-compatibility/2006">
          <mc:Choice Requires="x14">
            <control shapeId="32788" r:id="rId11" name="Check Box 20">
              <controlPr defaultSize="0" autoFill="0" autoLine="0" autoPict="0">
                <anchor moveWithCells="1">
                  <from>
                    <xdr:col>2</xdr:col>
                    <xdr:colOff>219075</xdr:colOff>
                    <xdr:row>6</xdr:row>
                    <xdr:rowOff>447675</xdr:rowOff>
                  </from>
                  <to>
                    <xdr:col>2</xdr:col>
                    <xdr:colOff>476250</xdr:colOff>
                    <xdr:row>7</xdr:row>
                    <xdr:rowOff>200025</xdr:rowOff>
                  </to>
                </anchor>
              </controlPr>
            </control>
          </mc:Choice>
        </mc:AlternateContent>
        <mc:AlternateContent xmlns:mc="http://schemas.openxmlformats.org/markup-compatibility/2006">
          <mc:Choice Requires="x14">
            <control shapeId="32791" r:id="rId12" name="Check Box 23">
              <controlPr defaultSize="0" autoFill="0" autoLine="0" autoPict="0">
                <anchor moveWithCells="1">
                  <from>
                    <xdr:col>1</xdr:col>
                    <xdr:colOff>209550</xdr:colOff>
                    <xdr:row>4</xdr:row>
                    <xdr:rowOff>447675</xdr:rowOff>
                  </from>
                  <to>
                    <xdr:col>1</xdr:col>
                    <xdr:colOff>466725</xdr:colOff>
                    <xdr:row>5</xdr:row>
                    <xdr:rowOff>200025</xdr:rowOff>
                  </to>
                </anchor>
              </controlPr>
            </control>
          </mc:Choice>
        </mc:AlternateContent>
        <mc:AlternateContent xmlns:mc="http://schemas.openxmlformats.org/markup-compatibility/2006">
          <mc:Choice Requires="x14">
            <control shapeId="32792" r:id="rId13" name="Check Box 24">
              <controlPr defaultSize="0" autoFill="0" autoLine="0" autoPict="0">
                <anchor moveWithCells="1">
                  <from>
                    <xdr:col>2</xdr:col>
                    <xdr:colOff>219075</xdr:colOff>
                    <xdr:row>4</xdr:row>
                    <xdr:rowOff>447675</xdr:rowOff>
                  </from>
                  <to>
                    <xdr:col>2</xdr:col>
                    <xdr:colOff>476250</xdr:colOff>
                    <xdr:row>5</xdr:row>
                    <xdr:rowOff>200025</xdr:rowOff>
                  </to>
                </anchor>
              </controlPr>
            </control>
          </mc:Choice>
        </mc:AlternateContent>
        <mc:AlternateContent xmlns:mc="http://schemas.openxmlformats.org/markup-compatibility/2006">
          <mc:Choice Requires="x14">
            <control shapeId="32802" r:id="rId14" name="Check Box 34">
              <controlPr defaultSize="0" autoFill="0" autoLine="0" autoPict="0">
                <anchor moveWithCells="1">
                  <from>
                    <xdr:col>1</xdr:col>
                    <xdr:colOff>219075</xdr:colOff>
                    <xdr:row>6</xdr:row>
                    <xdr:rowOff>0</xdr:rowOff>
                  </from>
                  <to>
                    <xdr:col>1</xdr:col>
                    <xdr:colOff>476250</xdr:colOff>
                    <xdr:row>6</xdr:row>
                    <xdr:rowOff>200025</xdr:rowOff>
                  </to>
                </anchor>
              </controlPr>
            </control>
          </mc:Choice>
        </mc:AlternateContent>
        <mc:AlternateContent xmlns:mc="http://schemas.openxmlformats.org/markup-compatibility/2006">
          <mc:Choice Requires="x14">
            <control shapeId="32803" r:id="rId15" name="Check Box 35">
              <controlPr defaultSize="0" autoFill="0" autoLine="0" autoPict="0">
                <anchor moveWithCells="1">
                  <from>
                    <xdr:col>2</xdr:col>
                    <xdr:colOff>219075</xdr:colOff>
                    <xdr:row>6</xdr:row>
                    <xdr:rowOff>0</xdr:rowOff>
                  </from>
                  <to>
                    <xdr:col>2</xdr:col>
                    <xdr:colOff>476250</xdr:colOff>
                    <xdr:row>6</xdr:row>
                    <xdr:rowOff>200025</xdr:rowOff>
                  </to>
                </anchor>
              </controlPr>
            </control>
          </mc:Choice>
        </mc:AlternateContent>
        <mc:AlternateContent xmlns:mc="http://schemas.openxmlformats.org/markup-compatibility/2006">
          <mc:Choice Requires="x14">
            <control shapeId="32804" r:id="rId16" name="Check Box 36">
              <controlPr defaultSize="0" autoFill="0" autoLine="0" autoPict="0">
                <anchor moveWithCells="1">
                  <from>
                    <xdr:col>1</xdr:col>
                    <xdr:colOff>209550</xdr:colOff>
                    <xdr:row>8</xdr:row>
                    <xdr:rowOff>447675</xdr:rowOff>
                  </from>
                  <to>
                    <xdr:col>1</xdr:col>
                    <xdr:colOff>466725</xdr:colOff>
                    <xdr:row>9</xdr:row>
                    <xdr:rowOff>200025</xdr:rowOff>
                  </to>
                </anchor>
              </controlPr>
            </control>
          </mc:Choice>
        </mc:AlternateContent>
        <mc:AlternateContent xmlns:mc="http://schemas.openxmlformats.org/markup-compatibility/2006">
          <mc:Choice Requires="x14">
            <control shapeId="32805" r:id="rId17" name="Check Box 37">
              <controlPr defaultSize="0" autoFill="0" autoLine="0" autoPict="0">
                <anchor moveWithCells="1">
                  <from>
                    <xdr:col>2</xdr:col>
                    <xdr:colOff>219075</xdr:colOff>
                    <xdr:row>8</xdr:row>
                    <xdr:rowOff>447675</xdr:rowOff>
                  </from>
                  <to>
                    <xdr:col>2</xdr:col>
                    <xdr:colOff>476250</xdr:colOff>
                    <xdr:row>9</xdr:row>
                    <xdr:rowOff>200025</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3" tint="0.59999389629810485"/>
  </sheetPr>
  <dimension ref="A1"/>
  <sheetViews>
    <sheetView workbookViewId="0">
      <selection activeCell="K3" sqref="K3"/>
    </sheetView>
  </sheetViews>
  <sheetFormatPr defaultRowHeight="15" x14ac:dyDescent="0.25"/>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4">
    <tabColor theme="3" tint="0.59999389629810485"/>
  </sheetPr>
  <dimension ref="A1:AA27"/>
  <sheetViews>
    <sheetView showGridLines="0" showWhiteSpace="0" topLeftCell="A10" zoomScale="80" zoomScaleNormal="80" zoomScaleSheetLayoutView="70" zoomScalePageLayoutView="70" workbookViewId="0">
      <selection activeCell="B6" sqref="B6"/>
    </sheetView>
  </sheetViews>
  <sheetFormatPr defaultColWidth="6.7109375" defaultRowHeight="15" x14ac:dyDescent="0.25"/>
  <cols>
    <col min="1" max="1" width="44.5703125" style="12" customWidth="1"/>
    <col min="2" max="9" width="7.7109375" style="37" customWidth="1"/>
    <col min="10" max="10" width="44.5703125" style="12" customWidth="1"/>
    <col min="11" max="18" width="7.7109375" style="37" customWidth="1"/>
    <col min="19" max="19" width="44.5703125" style="12" customWidth="1"/>
    <col min="20" max="27" width="7.7109375" style="37" customWidth="1"/>
    <col min="28" max="16384" width="6.7109375" style="37"/>
  </cols>
  <sheetData>
    <row r="1" spans="1:27" ht="57" customHeight="1" thickBot="1" x14ac:dyDescent="0.3">
      <c r="A1" s="539" t="s">
        <v>109</v>
      </c>
      <c r="B1" s="540"/>
      <c r="C1" s="540"/>
      <c r="D1" s="540"/>
      <c r="E1" s="540"/>
      <c r="F1" s="540"/>
      <c r="G1" s="540"/>
      <c r="H1" s="540"/>
      <c r="I1" s="541"/>
      <c r="J1" s="528" t="s">
        <v>109</v>
      </c>
      <c r="K1" s="529"/>
      <c r="L1" s="529"/>
      <c r="M1" s="529"/>
      <c r="N1" s="529"/>
      <c r="O1" s="529"/>
      <c r="P1" s="529"/>
      <c r="Q1" s="529"/>
      <c r="R1" s="530"/>
      <c r="S1" s="528" t="s">
        <v>109</v>
      </c>
      <c r="T1" s="529"/>
      <c r="U1" s="529"/>
      <c r="V1" s="529"/>
      <c r="W1" s="529"/>
      <c r="X1" s="529"/>
      <c r="Y1" s="529"/>
      <c r="Z1" s="529"/>
      <c r="AA1" s="530"/>
    </row>
    <row r="2" spans="1:27" ht="40.9" customHeight="1" x14ac:dyDescent="0.25">
      <c r="A2" s="542" t="s">
        <v>263</v>
      </c>
      <c r="B2" s="543"/>
      <c r="C2" s="543"/>
      <c r="D2" s="543"/>
      <c r="E2" s="543"/>
      <c r="F2" s="543"/>
      <c r="G2" s="543"/>
      <c r="H2" s="543"/>
      <c r="I2" s="544"/>
      <c r="J2" s="531" t="s">
        <v>5</v>
      </c>
      <c r="K2" s="532"/>
      <c r="L2" s="532"/>
      <c r="M2" s="532"/>
      <c r="N2" s="532"/>
      <c r="O2" s="532"/>
      <c r="P2" s="532"/>
      <c r="Q2" s="532"/>
      <c r="R2" s="533"/>
      <c r="S2" s="531" t="s">
        <v>5</v>
      </c>
      <c r="T2" s="532"/>
      <c r="U2" s="532"/>
      <c r="V2" s="532"/>
      <c r="W2" s="532"/>
      <c r="X2" s="532"/>
      <c r="Y2" s="532"/>
      <c r="Z2" s="532"/>
      <c r="AA2" s="533"/>
    </row>
    <row r="3" spans="1:27" ht="15" customHeight="1" x14ac:dyDescent="0.25">
      <c r="A3" s="534" t="s">
        <v>115</v>
      </c>
      <c r="B3" s="537"/>
      <c r="C3" s="537"/>
      <c r="D3" s="537"/>
      <c r="E3" s="537"/>
      <c r="F3" s="537"/>
      <c r="G3" s="537"/>
      <c r="H3" s="537"/>
      <c r="I3" s="538"/>
      <c r="J3" s="534" t="s">
        <v>115</v>
      </c>
      <c r="K3" s="537"/>
      <c r="L3" s="537"/>
      <c r="M3" s="537"/>
      <c r="N3" s="537"/>
      <c r="O3" s="537"/>
      <c r="P3" s="537"/>
      <c r="Q3" s="537"/>
      <c r="R3" s="538"/>
      <c r="S3" s="534" t="s">
        <v>115</v>
      </c>
      <c r="T3" s="537"/>
      <c r="U3" s="537"/>
      <c r="V3" s="537"/>
      <c r="W3" s="537"/>
      <c r="X3" s="537"/>
      <c r="Y3" s="537"/>
      <c r="Z3" s="537"/>
      <c r="AA3" s="538"/>
    </row>
    <row r="4" spans="1:27" ht="39.6" customHeight="1" x14ac:dyDescent="0.25">
      <c r="A4" s="534" t="s">
        <v>6</v>
      </c>
      <c r="B4" s="535" t="s">
        <v>113</v>
      </c>
      <c r="C4" s="535"/>
      <c r="D4" s="535"/>
      <c r="E4" s="535"/>
      <c r="F4" s="535" t="s">
        <v>114</v>
      </c>
      <c r="G4" s="535"/>
      <c r="H4" s="535"/>
      <c r="I4" s="536"/>
      <c r="J4" s="534" t="s">
        <v>6</v>
      </c>
      <c r="K4" s="535" t="s">
        <v>113</v>
      </c>
      <c r="L4" s="535"/>
      <c r="M4" s="535"/>
      <c r="N4" s="535"/>
      <c r="O4" s="535" t="s">
        <v>114</v>
      </c>
      <c r="P4" s="535"/>
      <c r="Q4" s="535"/>
      <c r="R4" s="536"/>
      <c r="S4" s="534" t="s">
        <v>6</v>
      </c>
      <c r="T4" s="535" t="s">
        <v>113</v>
      </c>
      <c r="U4" s="535"/>
      <c r="V4" s="535"/>
      <c r="W4" s="535"/>
      <c r="X4" s="535" t="s">
        <v>114</v>
      </c>
      <c r="Y4" s="535"/>
      <c r="Z4" s="535"/>
      <c r="AA4" s="536"/>
    </row>
    <row r="5" spans="1:27" ht="15" customHeight="1" x14ac:dyDescent="0.25">
      <c r="A5" s="534"/>
      <c r="B5" s="254">
        <v>1</v>
      </c>
      <c r="C5" s="254">
        <v>2</v>
      </c>
      <c r="D5" s="254">
        <v>3</v>
      </c>
      <c r="E5" s="254">
        <v>4</v>
      </c>
      <c r="F5" s="254">
        <v>1</v>
      </c>
      <c r="G5" s="254">
        <v>2</v>
      </c>
      <c r="H5" s="254">
        <v>3</v>
      </c>
      <c r="I5" s="255">
        <v>4</v>
      </c>
      <c r="J5" s="534"/>
      <c r="K5" s="254">
        <v>5</v>
      </c>
      <c r="L5" s="254">
        <v>6</v>
      </c>
      <c r="M5" s="254">
        <v>7</v>
      </c>
      <c r="N5" s="254">
        <v>8</v>
      </c>
      <c r="O5" s="254">
        <v>5</v>
      </c>
      <c r="P5" s="254">
        <v>6</v>
      </c>
      <c r="Q5" s="254">
        <v>7</v>
      </c>
      <c r="R5" s="255">
        <v>8</v>
      </c>
      <c r="S5" s="534"/>
      <c r="T5" s="254">
        <v>9</v>
      </c>
      <c r="U5" s="254">
        <v>10</v>
      </c>
      <c r="V5" s="254">
        <v>11</v>
      </c>
      <c r="W5" s="254">
        <v>12</v>
      </c>
      <c r="X5" s="254">
        <v>9</v>
      </c>
      <c r="Y5" s="254">
        <v>10</v>
      </c>
      <c r="Z5" s="254">
        <v>11</v>
      </c>
      <c r="AA5" s="255">
        <v>12</v>
      </c>
    </row>
    <row r="6" spans="1:27" ht="32.450000000000003" customHeight="1" x14ac:dyDescent="0.25">
      <c r="A6" s="82" t="s">
        <v>230</v>
      </c>
      <c r="B6" s="109"/>
      <c r="C6" s="109"/>
      <c r="D6" s="109"/>
      <c r="E6" s="109"/>
      <c r="F6" s="109"/>
      <c r="G6" s="109"/>
      <c r="H6" s="109"/>
      <c r="I6" s="110"/>
      <c r="J6" s="82" t="s">
        <v>230</v>
      </c>
      <c r="K6" s="109"/>
      <c r="L6" s="109"/>
      <c r="M6" s="109"/>
      <c r="N6" s="109"/>
      <c r="O6" s="109"/>
      <c r="P6" s="109"/>
      <c r="Q6" s="109"/>
      <c r="R6" s="110"/>
      <c r="S6" s="82" t="s">
        <v>230</v>
      </c>
      <c r="T6" s="109"/>
      <c r="U6" s="109"/>
      <c r="V6" s="109"/>
      <c r="W6" s="109"/>
      <c r="X6" s="109"/>
      <c r="Y6" s="109"/>
      <c r="Z6" s="109"/>
      <c r="AA6" s="110"/>
    </row>
    <row r="7" spans="1:27" ht="18" customHeight="1" x14ac:dyDescent="0.25">
      <c r="A7" s="82" t="s">
        <v>229</v>
      </c>
      <c r="B7" s="173"/>
      <c r="C7" s="173"/>
      <c r="D7" s="173"/>
      <c r="E7" s="173"/>
      <c r="F7" s="173"/>
      <c r="G7" s="173"/>
      <c r="H7" s="173"/>
      <c r="I7" s="174"/>
      <c r="J7" s="82" t="s">
        <v>229</v>
      </c>
      <c r="K7" s="173"/>
      <c r="L7" s="173"/>
      <c r="M7" s="173"/>
      <c r="N7" s="173"/>
      <c r="O7" s="173"/>
      <c r="P7" s="173"/>
      <c r="Q7" s="173"/>
      <c r="R7" s="174"/>
      <c r="S7" s="82" t="s">
        <v>229</v>
      </c>
      <c r="T7" s="173"/>
      <c r="U7" s="173"/>
      <c r="V7" s="173"/>
      <c r="W7" s="173"/>
      <c r="X7" s="173"/>
      <c r="Y7" s="173"/>
      <c r="Z7" s="173"/>
      <c r="AA7" s="174"/>
    </row>
    <row r="8" spans="1:27" ht="49.15" customHeight="1" x14ac:dyDescent="0.25">
      <c r="A8" s="82" t="s">
        <v>228</v>
      </c>
      <c r="B8" s="173"/>
      <c r="C8" s="173"/>
      <c r="D8" s="173"/>
      <c r="E8" s="173"/>
      <c r="F8" s="173"/>
      <c r="G8" s="173"/>
      <c r="H8" s="173"/>
      <c r="I8" s="174"/>
      <c r="J8" s="82" t="s">
        <v>228</v>
      </c>
      <c r="K8" s="173"/>
      <c r="L8" s="173"/>
      <c r="M8" s="173"/>
      <c r="N8" s="173"/>
      <c r="O8" s="173"/>
      <c r="P8" s="173"/>
      <c r="Q8" s="173"/>
      <c r="R8" s="174"/>
      <c r="S8" s="82" t="s">
        <v>228</v>
      </c>
      <c r="T8" s="173"/>
      <c r="U8" s="173"/>
      <c r="V8" s="173"/>
      <c r="W8" s="173"/>
      <c r="X8" s="173"/>
      <c r="Y8" s="173"/>
      <c r="Z8" s="173"/>
      <c r="AA8" s="174"/>
    </row>
    <row r="9" spans="1:27" ht="41.45" customHeight="1" x14ac:dyDescent="0.25">
      <c r="A9" s="82" t="s">
        <v>306</v>
      </c>
      <c r="B9" s="312">
        <f>IF(B6&lt;&gt;0,(0.355*(B8*B6)^0.6)/(B7^0.3),0)</f>
        <v>0</v>
      </c>
      <c r="C9" s="312">
        <f t="shared" ref="C9:I9" si="0">IF(C6&lt;&gt;0,(0.355*(C8*C6)^0.6)/(C7^0.3),0)</f>
        <v>0</v>
      </c>
      <c r="D9" s="312">
        <f t="shared" si="0"/>
        <v>0</v>
      </c>
      <c r="E9" s="312">
        <f t="shared" si="0"/>
        <v>0</v>
      </c>
      <c r="F9" s="312">
        <f t="shared" si="0"/>
        <v>0</v>
      </c>
      <c r="G9" s="312">
        <f t="shared" si="0"/>
        <v>0</v>
      </c>
      <c r="H9" s="312">
        <f t="shared" si="0"/>
        <v>0</v>
      </c>
      <c r="I9" s="313">
        <f t="shared" si="0"/>
        <v>0</v>
      </c>
      <c r="J9" s="82" t="s">
        <v>304</v>
      </c>
      <c r="K9" s="312">
        <f>IF(K6&lt;&gt;0,(0.355*(K8*K6)^0.6)/(K7^0.3),0)</f>
        <v>0</v>
      </c>
      <c r="L9" s="312">
        <f t="shared" ref="L9" si="1">IF(L6&lt;&gt;0,(0.355*(L8*L6)^0.6)/(L7^0.3),0)</f>
        <v>0</v>
      </c>
      <c r="M9" s="312">
        <f t="shared" ref="M9" si="2">IF(M6&lt;&gt;0,(0.355*(M8*M6)^0.6)/(M7^0.3),0)</f>
        <v>0</v>
      </c>
      <c r="N9" s="312">
        <f t="shared" ref="N9" si="3">IF(N6&lt;&gt;0,(0.355*(N8*N6)^0.6)/(N7^0.3),0)</f>
        <v>0</v>
      </c>
      <c r="O9" s="312">
        <f t="shared" ref="O9" si="4">IF(O6&lt;&gt;0,(0.355*(O8*O6)^0.6)/(O7^0.3),0)</f>
        <v>0</v>
      </c>
      <c r="P9" s="312">
        <f t="shared" ref="P9" si="5">IF(P6&lt;&gt;0,(0.355*(P8*P6)^0.6)/(P7^0.3),0)</f>
        <v>0</v>
      </c>
      <c r="Q9" s="312">
        <f t="shared" ref="Q9" si="6">IF(Q6&lt;&gt;0,(0.355*(Q8*Q6)^0.6)/(Q7^0.3),0)</f>
        <v>0</v>
      </c>
      <c r="R9" s="313">
        <f t="shared" ref="R9" si="7">IF(R6&lt;&gt;0,(0.355*(R8*R6)^0.6)/(R7^0.3),0)</f>
        <v>0</v>
      </c>
      <c r="S9" s="82" t="s">
        <v>304</v>
      </c>
      <c r="T9" s="312">
        <f>IF(T6&lt;&gt;0,(0.355*(T8*T6)^0.6)/(T7^0.3),0)</f>
        <v>0</v>
      </c>
      <c r="U9" s="312">
        <f t="shared" ref="U9" si="8">IF(U6&lt;&gt;0,(0.355*(U8*U6)^0.6)/(U7^0.3),0)</f>
        <v>0</v>
      </c>
      <c r="V9" s="312">
        <f t="shared" ref="V9" si="9">IF(V6&lt;&gt;0,(0.355*(V8*V6)^0.6)/(V7^0.3),0)</f>
        <v>0</v>
      </c>
      <c r="W9" s="312">
        <f t="shared" ref="W9" si="10">IF(W6&lt;&gt;0,(0.355*(W8*W6)^0.6)/(W7^0.3),0)</f>
        <v>0</v>
      </c>
      <c r="X9" s="312">
        <f t="shared" ref="X9" si="11">IF(X6&lt;&gt;0,(0.355*(X8*X6)^0.6)/(X7^0.3),0)</f>
        <v>0</v>
      </c>
      <c r="Y9" s="312">
        <f t="shared" ref="Y9" si="12">IF(Y6&lt;&gt;0,(0.355*(Y8*Y6)^0.6)/(Y7^0.3),0)</f>
        <v>0</v>
      </c>
      <c r="Z9" s="312">
        <f t="shared" ref="Z9" si="13">IF(Z6&lt;&gt;0,(0.355*(Z8*Z6)^0.6)/(Z7^0.3),0)</f>
        <v>0</v>
      </c>
      <c r="AA9" s="313">
        <f t="shared" ref="AA9" si="14">IF(AA6&lt;&gt;0,(0.355*(AA8*AA6)^0.6)/(AA7^0.3),0)</f>
        <v>0</v>
      </c>
    </row>
    <row r="10" spans="1:27" ht="55.15" customHeight="1" x14ac:dyDescent="0.25">
      <c r="A10" s="82" t="s">
        <v>231</v>
      </c>
      <c r="B10" s="171"/>
      <c r="C10" s="171"/>
      <c r="D10" s="171"/>
      <c r="E10" s="171"/>
      <c r="F10" s="171"/>
      <c r="G10" s="171"/>
      <c r="H10" s="171"/>
      <c r="I10" s="172"/>
      <c r="J10" s="82" t="s">
        <v>231</v>
      </c>
      <c r="K10" s="171"/>
      <c r="L10" s="171"/>
      <c r="M10" s="171"/>
      <c r="N10" s="171"/>
      <c r="O10" s="171"/>
      <c r="P10" s="171"/>
      <c r="Q10" s="171"/>
      <c r="R10" s="172"/>
      <c r="S10" s="82" t="s">
        <v>231</v>
      </c>
      <c r="T10" s="171"/>
      <c r="U10" s="171"/>
      <c r="V10" s="171"/>
      <c r="W10" s="171"/>
      <c r="X10" s="171"/>
      <c r="Y10" s="171"/>
      <c r="Z10" s="171"/>
      <c r="AA10" s="172"/>
    </row>
    <row r="11" spans="1:27" ht="55.15" customHeight="1" x14ac:dyDescent="0.25">
      <c r="A11" s="82" t="s">
        <v>232</v>
      </c>
      <c r="B11" s="171"/>
      <c r="C11" s="171"/>
      <c r="D11" s="171"/>
      <c r="E11" s="171"/>
      <c r="F11" s="171"/>
      <c r="G11" s="171"/>
      <c r="H11" s="171"/>
      <c r="I11" s="172"/>
      <c r="J11" s="82" t="s">
        <v>232</v>
      </c>
      <c r="K11" s="171"/>
      <c r="L11" s="171"/>
      <c r="M11" s="171"/>
      <c r="N11" s="171"/>
      <c r="O11" s="171"/>
      <c r="P11" s="171"/>
      <c r="Q11" s="171"/>
      <c r="R11" s="172"/>
      <c r="S11" s="82" t="s">
        <v>232</v>
      </c>
      <c r="T11" s="171"/>
      <c r="U11" s="171"/>
      <c r="V11" s="171"/>
      <c r="W11" s="171"/>
      <c r="X11" s="171"/>
      <c r="Y11" s="171"/>
      <c r="Z11" s="171"/>
      <c r="AA11" s="172"/>
    </row>
    <row r="12" spans="1:27" ht="69.599999999999994" customHeight="1" x14ac:dyDescent="0.25">
      <c r="A12" s="82" t="s">
        <v>233</v>
      </c>
      <c r="B12" s="171"/>
      <c r="C12" s="171"/>
      <c r="D12" s="171"/>
      <c r="E12" s="171"/>
      <c r="F12" s="171"/>
      <c r="G12" s="171"/>
      <c r="H12" s="171"/>
      <c r="I12" s="172"/>
      <c r="J12" s="82" t="s">
        <v>233</v>
      </c>
      <c r="K12" s="171"/>
      <c r="L12" s="171"/>
      <c r="M12" s="171"/>
      <c r="N12" s="171"/>
      <c r="O12" s="171"/>
      <c r="P12" s="171"/>
      <c r="Q12" s="171"/>
      <c r="R12" s="172"/>
      <c r="S12" s="82" t="s">
        <v>233</v>
      </c>
      <c r="T12" s="171"/>
      <c r="U12" s="171"/>
      <c r="V12" s="171"/>
      <c r="W12" s="171"/>
      <c r="X12" s="171"/>
      <c r="Y12" s="171"/>
      <c r="Z12" s="171"/>
      <c r="AA12" s="172"/>
    </row>
    <row r="13" spans="1:27" ht="65.45" customHeight="1" x14ac:dyDescent="0.25">
      <c r="A13" s="215" t="s">
        <v>234</v>
      </c>
      <c r="B13" s="175"/>
      <c r="C13" s="175"/>
      <c r="D13" s="175"/>
      <c r="E13" s="175"/>
      <c r="F13" s="175"/>
      <c r="G13" s="175"/>
      <c r="H13" s="175"/>
      <c r="I13" s="176"/>
      <c r="J13" s="215" t="s">
        <v>234</v>
      </c>
      <c r="K13" s="175"/>
      <c r="L13" s="175"/>
      <c r="M13" s="175"/>
      <c r="N13" s="175"/>
      <c r="O13" s="175"/>
      <c r="P13" s="175"/>
      <c r="Q13" s="175"/>
      <c r="R13" s="176"/>
      <c r="S13" s="215" t="s">
        <v>234</v>
      </c>
      <c r="T13" s="175"/>
      <c r="U13" s="175"/>
      <c r="V13" s="175"/>
      <c r="W13" s="175"/>
      <c r="X13" s="175"/>
      <c r="Y13" s="175"/>
      <c r="Z13" s="175"/>
      <c r="AA13" s="176"/>
    </row>
    <row r="14" spans="1:27" ht="18" customHeight="1" x14ac:dyDescent="0.25">
      <c r="A14" s="82" t="s">
        <v>235</v>
      </c>
      <c r="B14" s="109"/>
      <c r="C14" s="109"/>
      <c r="D14" s="109"/>
      <c r="E14" s="109"/>
      <c r="F14" s="109"/>
      <c r="G14" s="109"/>
      <c r="H14" s="109"/>
      <c r="I14" s="110"/>
      <c r="J14" s="82" t="s">
        <v>235</v>
      </c>
      <c r="K14" s="109"/>
      <c r="L14" s="109"/>
      <c r="M14" s="109"/>
      <c r="N14" s="109"/>
      <c r="O14" s="109"/>
      <c r="P14" s="109"/>
      <c r="Q14" s="109"/>
      <c r="R14" s="110"/>
      <c r="S14" s="82" t="s">
        <v>235</v>
      </c>
      <c r="T14" s="109"/>
      <c r="U14" s="109"/>
      <c r="V14" s="109"/>
      <c r="W14" s="109"/>
      <c r="X14" s="109"/>
      <c r="Y14" s="109"/>
      <c r="Z14" s="109"/>
      <c r="AA14" s="110"/>
    </row>
    <row r="15" spans="1:27" ht="40.15" customHeight="1" x14ac:dyDescent="0.25">
      <c r="A15" s="82" t="s">
        <v>236</v>
      </c>
      <c r="B15" s="175"/>
      <c r="C15" s="175"/>
      <c r="D15" s="175"/>
      <c r="E15" s="175"/>
      <c r="F15" s="175"/>
      <c r="G15" s="175"/>
      <c r="H15" s="175"/>
      <c r="I15" s="176"/>
      <c r="J15" s="82" t="s">
        <v>236</v>
      </c>
      <c r="K15" s="175"/>
      <c r="L15" s="175"/>
      <c r="M15" s="175"/>
      <c r="N15" s="175"/>
      <c r="O15" s="175"/>
      <c r="P15" s="175"/>
      <c r="Q15" s="175"/>
      <c r="R15" s="176"/>
      <c r="S15" s="82" t="s">
        <v>236</v>
      </c>
      <c r="T15" s="175"/>
      <c r="U15" s="175"/>
      <c r="V15" s="175"/>
      <c r="W15" s="175"/>
      <c r="X15" s="175"/>
      <c r="Y15" s="175"/>
      <c r="Z15" s="175"/>
      <c r="AA15" s="176"/>
    </row>
    <row r="16" spans="1:27" ht="30" customHeight="1" x14ac:dyDescent="0.25">
      <c r="A16" s="82" t="s">
        <v>237</v>
      </c>
      <c r="B16" s="175"/>
      <c r="C16" s="175"/>
      <c r="D16" s="175"/>
      <c r="E16" s="175"/>
      <c r="F16" s="175"/>
      <c r="G16" s="175"/>
      <c r="H16" s="175"/>
      <c r="I16" s="176"/>
      <c r="J16" s="82" t="s">
        <v>237</v>
      </c>
      <c r="K16" s="175"/>
      <c r="L16" s="175"/>
      <c r="M16" s="175"/>
      <c r="N16" s="175"/>
      <c r="O16" s="175"/>
      <c r="P16" s="175"/>
      <c r="Q16" s="175"/>
      <c r="R16" s="176"/>
      <c r="S16" s="82" t="s">
        <v>237</v>
      </c>
      <c r="T16" s="175"/>
      <c r="U16" s="175"/>
      <c r="V16" s="175"/>
      <c r="W16" s="175"/>
      <c r="X16" s="175"/>
      <c r="Y16" s="175"/>
      <c r="Z16" s="175"/>
      <c r="AA16" s="176"/>
    </row>
    <row r="17" spans="1:27" ht="34.9" customHeight="1" x14ac:dyDescent="0.25">
      <c r="A17" s="82" t="s">
        <v>238</v>
      </c>
      <c r="B17" s="314"/>
      <c r="C17" s="314"/>
      <c r="D17" s="314"/>
      <c r="E17" s="314"/>
      <c r="F17" s="314"/>
      <c r="G17" s="314"/>
      <c r="H17" s="314"/>
      <c r="I17" s="315"/>
      <c r="J17" s="82" t="s">
        <v>238</v>
      </c>
      <c r="K17" s="314"/>
      <c r="L17" s="314"/>
      <c r="M17" s="314"/>
      <c r="N17" s="314"/>
      <c r="O17" s="314"/>
      <c r="P17" s="314"/>
      <c r="Q17" s="314"/>
      <c r="R17" s="315"/>
      <c r="S17" s="82" t="s">
        <v>238</v>
      </c>
      <c r="T17" s="314"/>
      <c r="U17" s="314"/>
      <c r="V17" s="314"/>
      <c r="W17" s="314"/>
      <c r="X17" s="314"/>
      <c r="Y17" s="314"/>
      <c r="Z17" s="314"/>
      <c r="AA17" s="315"/>
    </row>
    <row r="18" spans="1:27" ht="24" customHeight="1" x14ac:dyDescent="0.25">
      <c r="A18" s="82" t="s">
        <v>239</v>
      </c>
      <c r="B18" s="173"/>
      <c r="C18" s="173"/>
      <c r="D18" s="173"/>
      <c r="E18" s="173"/>
      <c r="F18" s="173"/>
      <c r="G18" s="173"/>
      <c r="H18" s="173"/>
      <c r="I18" s="174"/>
      <c r="J18" s="82" t="s">
        <v>239</v>
      </c>
      <c r="K18" s="173"/>
      <c r="L18" s="173"/>
      <c r="M18" s="173"/>
      <c r="N18" s="173"/>
      <c r="O18" s="173"/>
      <c r="P18" s="173"/>
      <c r="Q18" s="173"/>
      <c r="R18" s="174"/>
      <c r="S18" s="82" t="s">
        <v>239</v>
      </c>
      <c r="T18" s="173"/>
      <c r="U18" s="173"/>
      <c r="V18" s="173"/>
      <c r="W18" s="173"/>
      <c r="X18" s="173"/>
      <c r="Y18" s="173"/>
      <c r="Z18" s="173"/>
      <c r="AA18" s="174"/>
    </row>
    <row r="19" spans="1:27" ht="54.6" customHeight="1" x14ac:dyDescent="0.25">
      <c r="A19" s="85" t="s">
        <v>271</v>
      </c>
      <c r="B19" s="316">
        <f>IF(B17&lt;&gt;0,(1.49/B17)*(B15/B16)^(2/3)*(B18^0.5),0)</f>
        <v>0</v>
      </c>
      <c r="C19" s="316">
        <f t="shared" ref="C19:I19" si="15">IF(C17&lt;&gt;0,(1.49/C17)*(C15/C16)^(2/3)*(C18^0.5),0)</f>
        <v>0</v>
      </c>
      <c r="D19" s="316">
        <f t="shared" si="15"/>
        <v>0</v>
      </c>
      <c r="E19" s="316">
        <f t="shared" si="15"/>
        <v>0</v>
      </c>
      <c r="F19" s="316">
        <f t="shared" si="15"/>
        <v>0</v>
      </c>
      <c r="G19" s="316">
        <f t="shared" si="15"/>
        <v>0</v>
      </c>
      <c r="H19" s="316">
        <f t="shared" si="15"/>
        <v>0</v>
      </c>
      <c r="I19" s="317">
        <f t="shared" si="15"/>
        <v>0</v>
      </c>
      <c r="J19" s="85" t="s">
        <v>271</v>
      </c>
      <c r="K19" s="316">
        <f>IF(K17&lt;&gt;0,(1.49/K17)*(K15/K16)^(2/3)*(K18^0.5),0)</f>
        <v>0</v>
      </c>
      <c r="L19" s="316">
        <f t="shared" ref="L19:R19" si="16">IF(L17&lt;&gt;0,(1.49/L17)*(L15/L16)^(2/3)*(L18^0.5),0)</f>
        <v>0</v>
      </c>
      <c r="M19" s="316">
        <f t="shared" si="16"/>
        <v>0</v>
      </c>
      <c r="N19" s="316">
        <f t="shared" si="16"/>
        <v>0</v>
      </c>
      <c r="O19" s="316">
        <f t="shared" si="16"/>
        <v>0</v>
      </c>
      <c r="P19" s="316">
        <f t="shared" si="16"/>
        <v>0</v>
      </c>
      <c r="Q19" s="316">
        <f t="shared" si="16"/>
        <v>0</v>
      </c>
      <c r="R19" s="317">
        <f t="shared" si="16"/>
        <v>0</v>
      </c>
      <c r="S19" s="85" t="s">
        <v>271</v>
      </c>
      <c r="T19" s="316">
        <f>IF(T17&lt;&gt;0,(1.49/T17)*(T15/T16)^(2/3)*(T18^0.5),0)</f>
        <v>0</v>
      </c>
      <c r="U19" s="316">
        <f t="shared" ref="U19:AA19" si="17">IF(U17&lt;&gt;0,(1.49/U17)*(U15/U16)^(2/3)*(U18^0.5),0)</f>
        <v>0</v>
      </c>
      <c r="V19" s="316">
        <f t="shared" si="17"/>
        <v>0</v>
      </c>
      <c r="W19" s="316">
        <f t="shared" si="17"/>
        <v>0</v>
      </c>
      <c r="X19" s="316">
        <f t="shared" si="17"/>
        <v>0</v>
      </c>
      <c r="Y19" s="316">
        <f t="shared" si="17"/>
        <v>0</v>
      </c>
      <c r="Z19" s="316">
        <f t="shared" si="17"/>
        <v>0</v>
      </c>
      <c r="AA19" s="317">
        <f t="shared" si="17"/>
        <v>0</v>
      </c>
    </row>
    <row r="20" spans="1:27" ht="38.450000000000003" customHeight="1" x14ac:dyDescent="0.25">
      <c r="A20" s="82" t="s">
        <v>250</v>
      </c>
      <c r="B20" s="316">
        <f>IF(B19=0,0,B14/(B19*60))</f>
        <v>0</v>
      </c>
      <c r="C20" s="316">
        <f t="shared" ref="C20:E20" si="18">IF(C19=0,0,C14/(C19*60))</f>
        <v>0</v>
      </c>
      <c r="D20" s="316">
        <f t="shared" si="18"/>
        <v>0</v>
      </c>
      <c r="E20" s="316">
        <f t="shared" si="18"/>
        <v>0</v>
      </c>
      <c r="F20" s="316">
        <f>IF(F19=0,0,F14/(F19*60))</f>
        <v>0</v>
      </c>
      <c r="G20" s="316">
        <f>IF(G19=0,0,G14/(G19*60))</f>
        <v>0</v>
      </c>
      <c r="H20" s="316">
        <f>IF(H19=0,0,H14/(H19*60))</f>
        <v>0</v>
      </c>
      <c r="I20" s="317">
        <f>IF(I19=0,0,I14/(I19*60))</f>
        <v>0</v>
      </c>
      <c r="J20" s="82" t="s">
        <v>250</v>
      </c>
      <c r="K20" s="316">
        <f>IF(K19=0,0,K14/(K19*60))</f>
        <v>0</v>
      </c>
      <c r="L20" s="316">
        <f t="shared" ref="L20:N20" si="19">IF(L19=0,0,L14/(L19*60))</f>
        <v>0</v>
      </c>
      <c r="M20" s="316">
        <f t="shared" si="19"/>
        <v>0</v>
      </c>
      <c r="N20" s="316">
        <f t="shared" si="19"/>
        <v>0</v>
      </c>
      <c r="O20" s="316">
        <f>IF(O19=0,0,O14/(O19*60))</f>
        <v>0</v>
      </c>
      <c r="P20" s="316">
        <f>IF(P19=0,0,P14/(P19*60))</f>
        <v>0</v>
      </c>
      <c r="Q20" s="316">
        <f>IF(Q19=0,0,Q14/(Q19*60))</f>
        <v>0</v>
      </c>
      <c r="R20" s="317">
        <f>IF(R19=0,0,R14/(R19*60))</f>
        <v>0</v>
      </c>
      <c r="S20" s="82" t="s">
        <v>250</v>
      </c>
      <c r="T20" s="316">
        <f>IF(T19=0,0,T14/(T19*60))</f>
        <v>0</v>
      </c>
      <c r="U20" s="316">
        <f t="shared" ref="U20:W20" si="20">IF(U19=0,0,U14/(U19*60))</f>
        <v>0</v>
      </c>
      <c r="V20" s="316">
        <f t="shared" si="20"/>
        <v>0</v>
      </c>
      <c r="W20" s="316">
        <f t="shared" si="20"/>
        <v>0</v>
      </c>
      <c r="X20" s="316">
        <f>IF(X19=0,0,X14/(X19*60))</f>
        <v>0</v>
      </c>
      <c r="Y20" s="316">
        <f>IF(Y19=0,0,Y14/(Y19*60))</f>
        <v>0</v>
      </c>
      <c r="Z20" s="316">
        <f>IF(Z19=0,0,Z14/(Z19*60))</f>
        <v>0</v>
      </c>
      <c r="AA20" s="317">
        <f>IF(AA19=0,0,AA14/(AA19*60))</f>
        <v>0</v>
      </c>
    </row>
    <row r="21" spans="1:27" ht="35.450000000000003" customHeight="1" thickBot="1" x14ac:dyDescent="0.3">
      <c r="A21" s="87" t="s">
        <v>251</v>
      </c>
      <c r="B21" s="318">
        <f>B9+B20</f>
        <v>0</v>
      </c>
      <c r="C21" s="318">
        <f t="shared" ref="C21:I21" si="21">C9+C20</f>
        <v>0</v>
      </c>
      <c r="D21" s="318">
        <f t="shared" si="21"/>
        <v>0</v>
      </c>
      <c r="E21" s="318">
        <f t="shared" si="21"/>
        <v>0</v>
      </c>
      <c r="F21" s="318">
        <f>F9+F20</f>
        <v>0</v>
      </c>
      <c r="G21" s="318">
        <f t="shared" si="21"/>
        <v>0</v>
      </c>
      <c r="H21" s="318">
        <f t="shared" si="21"/>
        <v>0</v>
      </c>
      <c r="I21" s="318">
        <f t="shared" si="21"/>
        <v>0</v>
      </c>
      <c r="J21" s="87" t="s">
        <v>251</v>
      </c>
      <c r="K21" s="318">
        <f>K9+K20</f>
        <v>0</v>
      </c>
      <c r="L21" s="318">
        <f t="shared" ref="L21:N21" si="22">L9+L20</f>
        <v>0</v>
      </c>
      <c r="M21" s="318">
        <f t="shared" si="22"/>
        <v>0</v>
      </c>
      <c r="N21" s="318">
        <f t="shared" si="22"/>
        <v>0</v>
      </c>
      <c r="O21" s="318">
        <f>O9+O20</f>
        <v>0</v>
      </c>
      <c r="P21" s="318">
        <f t="shared" ref="P21:R21" si="23">P9+P20</f>
        <v>0</v>
      </c>
      <c r="Q21" s="318">
        <f t="shared" si="23"/>
        <v>0</v>
      </c>
      <c r="R21" s="318">
        <f t="shared" si="23"/>
        <v>0</v>
      </c>
      <c r="S21" s="87" t="s">
        <v>251</v>
      </c>
      <c r="T21" s="318">
        <f>T9+T20</f>
        <v>0</v>
      </c>
      <c r="U21" s="318">
        <f t="shared" ref="U21:W21" si="24">U9+U20</f>
        <v>0</v>
      </c>
      <c r="V21" s="318">
        <f t="shared" si="24"/>
        <v>0</v>
      </c>
      <c r="W21" s="318">
        <f t="shared" si="24"/>
        <v>0</v>
      </c>
      <c r="X21" s="318">
        <f>X9+X20</f>
        <v>0</v>
      </c>
      <c r="Y21" s="318">
        <f t="shared" ref="Y21:AA21" si="25">Y9+Y20</f>
        <v>0</v>
      </c>
      <c r="Z21" s="318">
        <f t="shared" si="25"/>
        <v>0</v>
      </c>
      <c r="AA21" s="318">
        <f t="shared" si="25"/>
        <v>0</v>
      </c>
    </row>
    <row r="27" spans="1:27" x14ac:dyDescent="0.25">
      <c r="C27" s="37" t="s">
        <v>116</v>
      </c>
    </row>
  </sheetData>
  <sheetProtection algorithmName="SHA-512" hashValue="HP57sUTupmk38JhieCUYJEj6JVs13O0EUSjQhBukNKDSHeWyIX65YBYPofe9+FI6WKH29f0ydr8XF83R7l4FgQ==" saltValue="zgjcZDZcFYFawjbZobJm8A==" spinCount="100000" sheet="1" objects="1" scenarios="1" formatCells="0" formatColumns="0" formatRows="0" selectLockedCells="1"/>
  <mergeCells count="18">
    <mergeCell ref="A1:I1"/>
    <mergeCell ref="A4:A5"/>
    <mergeCell ref="A2:I2"/>
    <mergeCell ref="B4:E4"/>
    <mergeCell ref="F4:I4"/>
    <mergeCell ref="A3:I3"/>
    <mergeCell ref="J1:R1"/>
    <mergeCell ref="J2:R2"/>
    <mergeCell ref="J4:J5"/>
    <mergeCell ref="K4:N4"/>
    <mergeCell ref="O4:R4"/>
    <mergeCell ref="J3:R3"/>
    <mergeCell ref="S1:AA1"/>
    <mergeCell ref="S2:AA2"/>
    <mergeCell ref="S4:S5"/>
    <mergeCell ref="T4:W4"/>
    <mergeCell ref="X4:AA4"/>
    <mergeCell ref="S3:AA3"/>
  </mergeCells>
  <printOptions horizontalCentered="1" verticalCentered="1"/>
  <pageMargins left="1" right="0.5" top="3.3214285714285703E-2" bottom="1" header="0.3" footer="0.3"/>
  <pageSetup scale="65" orientation="portrait" r:id="rId1"/>
  <colBreaks count="2" manualBreakCount="2">
    <brk id="9" max="17" man="1"/>
    <brk id="18"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
  <sheetViews>
    <sheetView workbookViewId="0">
      <selection activeCell="F28" sqref="F28"/>
    </sheetView>
  </sheetViews>
  <sheetFormatPr defaultRowHeight="15" x14ac:dyDescent="0.2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5">
    <tabColor theme="3" tint="0.59999389629810485"/>
  </sheetPr>
  <dimension ref="A1:AD20"/>
  <sheetViews>
    <sheetView showGridLines="0" showWhiteSpace="0" topLeftCell="A4" zoomScale="80" zoomScaleNormal="80" zoomScalePageLayoutView="60" workbookViewId="0">
      <selection activeCell="C4" sqref="C4"/>
    </sheetView>
  </sheetViews>
  <sheetFormatPr defaultColWidth="8.85546875" defaultRowHeight="15" x14ac:dyDescent="0.25"/>
  <cols>
    <col min="1" max="1" width="27" style="133" customWidth="1"/>
    <col min="2" max="2" width="12.7109375" style="133" customWidth="1"/>
    <col min="3" max="9" width="10.28515625" style="133" customWidth="1"/>
    <col min="10" max="10" width="12.42578125" style="133" customWidth="1"/>
    <col min="11" max="11" width="27" style="133" customWidth="1"/>
    <col min="12" max="12" width="9.28515625" style="133" customWidth="1"/>
    <col min="13" max="19" width="10.28515625" style="133" customWidth="1"/>
    <col min="20" max="20" width="12.28515625" style="133" customWidth="1"/>
    <col min="21" max="21" width="27" style="133" customWidth="1"/>
    <col min="22" max="22" width="9.5703125" style="133" customWidth="1"/>
    <col min="23" max="29" width="10.28515625" style="133" customWidth="1"/>
    <col min="30" max="30" width="12.7109375" style="133" customWidth="1"/>
    <col min="31" max="16384" width="8.85546875" style="133"/>
  </cols>
  <sheetData>
    <row r="1" spans="1:30" s="177" customFormat="1" ht="22.15" customHeight="1" thickBot="1" x14ac:dyDescent="0.3">
      <c r="A1" s="562" t="s">
        <v>7</v>
      </c>
      <c r="B1" s="563"/>
      <c r="C1" s="563"/>
      <c r="D1" s="563"/>
      <c r="E1" s="563"/>
      <c r="F1" s="563"/>
      <c r="G1" s="563"/>
      <c r="H1" s="563"/>
      <c r="I1" s="563"/>
      <c r="J1" s="564"/>
      <c r="K1" s="562" t="s">
        <v>7</v>
      </c>
      <c r="L1" s="563"/>
      <c r="M1" s="563"/>
      <c r="N1" s="563"/>
      <c r="O1" s="563"/>
      <c r="P1" s="563"/>
      <c r="Q1" s="563"/>
      <c r="R1" s="563"/>
      <c r="S1" s="563"/>
      <c r="T1" s="564"/>
      <c r="U1" s="562" t="s">
        <v>7</v>
      </c>
      <c r="V1" s="563"/>
      <c r="W1" s="563"/>
      <c r="X1" s="563"/>
      <c r="Y1" s="563"/>
      <c r="Z1" s="563"/>
      <c r="AA1" s="563"/>
      <c r="AB1" s="563"/>
      <c r="AC1" s="563"/>
      <c r="AD1" s="564"/>
    </row>
    <row r="2" spans="1:30" s="177" customFormat="1" ht="41.45" customHeight="1" thickTop="1" x14ac:dyDescent="0.25">
      <c r="A2" s="401" t="s">
        <v>6</v>
      </c>
      <c r="B2" s="403"/>
      <c r="C2" s="567" t="s">
        <v>113</v>
      </c>
      <c r="D2" s="567"/>
      <c r="E2" s="567"/>
      <c r="F2" s="567"/>
      <c r="G2" s="567" t="s">
        <v>114</v>
      </c>
      <c r="H2" s="567"/>
      <c r="I2" s="567"/>
      <c r="J2" s="568"/>
      <c r="K2" s="401" t="s">
        <v>6</v>
      </c>
      <c r="L2" s="403"/>
      <c r="M2" s="567" t="s">
        <v>113</v>
      </c>
      <c r="N2" s="567"/>
      <c r="O2" s="567"/>
      <c r="P2" s="567"/>
      <c r="Q2" s="567" t="s">
        <v>114</v>
      </c>
      <c r="R2" s="567"/>
      <c r="S2" s="567"/>
      <c r="T2" s="568"/>
      <c r="U2" s="401" t="s">
        <v>6</v>
      </c>
      <c r="V2" s="403"/>
      <c r="W2" s="567" t="s">
        <v>113</v>
      </c>
      <c r="X2" s="567"/>
      <c r="Y2" s="567"/>
      <c r="Z2" s="567"/>
      <c r="AA2" s="567" t="s">
        <v>114</v>
      </c>
      <c r="AB2" s="567"/>
      <c r="AC2" s="567"/>
      <c r="AD2" s="568"/>
    </row>
    <row r="3" spans="1:30" s="177" customFormat="1" ht="19.149999999999999" customHeight="1" x14ac:dyDescent="0.25">
      <c r="A3" s="565"/>
      <c r="B3" s="566"/>
      <c r="C3" s="178">
        <v>1</v>
      </c>
      <c r="D3" s="178">
        <v>2</v>
      </c>
      <c r="E3" s="178">
        <v>3</v>
      </c>
      <c r="F3" s="178">
        <v>4</v>
      </c>
      <c r="G3" s="178">
        <v>1</v>
      </c>
      <c r="H3" s="178">
        <v>2</v>
      </c>
      <c r="I3" s="178">
        <v>3</v>
      </c>
      <c r="J3" s="179">
        <v>4</v>
      </c>
      <c r="K3" s="565"/>
      <c r="L3" s="566"/>
      <c r="M3" s="178">
        <v>5</v>
      </c>
      <c r="N3" s="178">
        <v>6</v>
      </c>
      <c r="O3" s="178">
        <v>7</v>
      </c>
      <c r="P3" s="178">
        <v>8</v>
      </c>
      <c r="Q3" s="178">
        <v>5</v>
      </c>
      <c r="R3" s="178">
        <v>6</v>
      </c>
      <c r="S3" s="178">
        <v>7</v>
      </c>
      <c r="T3" s="179">
        <v>8</v>
      </c>
      <c r="U3" s="565"/>
      <c r="V3" s="566"/>
      <c r="W3" s="178">
        <v>9</v>
      </c>
      <c r="X3" s="178">
        <v>10</v>
      </c>
      <c r="Y3" s="178">
        <v>11</v>
      </c>
      <c r="Z3" s="178">
        <v>12</v>
      </c>
      <c r="AA3" s="178">
        <v>9</v>
      </c>
      <c r="AB3" s="178">
        <v>10</v>
      </c>
      <c r="AC3" s="178">
        <v>11</v>
      </c>
      <c r="AD3" s="179">
        <v>12</v>
      </c>
    </row>
    <row r="4" spans="1:30" s="177" customFormat="1" ht="51.6" customHeight="1" x14ac:dyDescent="0.25">
      <c r="A4" s="554" t="s">
        <v>195</v>
      </c>
      <c r="B4" s="555"/>
      <c r="C4" s="171"/>
      <c r="D4" s="171"/>
      <c r="E4" s="171"/>
      <c r="F4" s="171"/>
      <c r="G4" s="171"/>
      <c r="H4" s="171"/>
      <c r="I4" s="171"/>
      <c r="J4" s="172"/>
      <c r="K4" s="554" t="s">
        <v>195</v>
      </c>
      <c r="L4" s="555"/>
      <c r="M4" s="171"/>
      <c r="N4" s="171"/>
      <c r="O4" s="171"/>
      <c r="P4" s="171"/>
      <c r="Q4" s="171"/>
      <c r="R4" s="171"/>
      <c r="S4" s="171"/>
      <c r="T4" s="172"/>
      <c r="U4" s="554" t="s">
        <v>195</v>
      </c>
      <c r="V4" s="555"/>
      <c r="W4" s="171"/>
      <c r="X4" s="171"/>
      <c r="Y4" s="171"/>
      <c r="Z4" s="171"/>
      <c r="AA4" s="171"/>
      <c r="AB4" s="171"/>
      <c r="AC4" s="171"/>
      <c r="AD4" s="172"/>
    </row>
    <row r="5" spans="1:30" s="177" customFormat="1" ht="70.900000000000006" customHeight="1" x14ac:dyDescent="0.25">
      <c r="A5" s="554" t="s">
        <v>196</v>
      </c>
      <c r="B5" s="555"/>
      <c r="C5" s="109"/>
      <c r="D5" s="109"/>
      <c r="E5" s="109"/>
      <c r="F5" s="109"/>
      <c r="G5" s="109"/>
      <c r="H5" s="109"/>
      <c r="I5" s="109"/>
      <c r="J5" s="110"/>
      <c r="K5" s="554" t="s">
        <v>196</v>
      </c>
      <c r="L5" s="555"/>
      <c r="M5" s="109"/>
      <c r="N5" s="109"/>
      <c r="O5" s="109"/>
      <c r="P5" s="109"/>
      <c r="Q5" s="109"/>
      <c r="R5" s="109"/>
      <c r="S5" s="109"/>
      <c r="T5" s="110"/>
      <c r="U5" s="554" t="s">
        <v>196</v>
      </c>
      <c r="V5" s="555"/>
      <c r="W5" s="109"/>
      <c r="X5" s="109"/>
      <c r="Y5" s="109"/>
      <c r="Z5" s="109"/>
      <c r="AA5" s="109"/>
      <c r="AB5" s="109"/>
      <c r="AC5" s="109"/>
      <c r="AD5" s="110"/>
    </row>
    <row r="6" spans="1:30" s="177" customFormat="1" ht="89.45" customHeight="1" x14ac:dyDescent="0.25">
      <c r="A6" s="556" t="s">
        <v>197</v>
      </c>
      <c r="B6" s="557"/>
      <c r="C6" s="175"/>
      <c r="D6" s="175"/>
      <c r="E6" s="175"/>
      <c r="F6" s="175"/>
      <c r="G6" s="175"/>
      <c r="H6" s="175"/>
      <c r="I6" s="175"/>
      <c r="J6" s="176"/>
      <c r="K6" s="556" t="s">
        <v>197</v>
      </c>
      <c r="L6" s="557"/>
      <c r="M6" s="175"/>
      <c r="N6" s="175"/>
      <c r="O6" s="175"/>
      <c r="P6" s="175"/>
      <c r="Q6" s="175"/>
      <c r="R6" s="175"/>
      <c r="S6" s="175"/>
      <c r="T6" s="176"/>
      <c r="U6" s="556" t="s">
        <v>197</v>
      </c>
      <c r="V6" s="557"/>
      <c r="W6" s="175"/>
      <c r="X6" s="175"/>
      <c r="Y6" s="175"/>
      <c r="Z6" s="175"/>
      <c r="AA6" s="175"/>
      <c r="AB6" s="175"/>
      <c r="AC6" s="175"/>
      <c r="AD6" s="176"/>
    </row>
    <row r="7" spans="1:30" s="177" customFormat="1" ht="74.45" customHeight="1" x14ac:dyDescent="0.25">
      <c r="A7" s="554" t="s">
        <v>305</v>
      </c>
      <c r="B7" s="555"/>
      <c r="C7" s="180">
        <f>IF('Form 4-1'!B21&lt;&gt;0,60/'Form 4-1'!B21*'Form 4-2'!C6,0)</f>
        <v>0</v>
      </c>
      <c r="D7" s="180">
        <f>IF('Form 4-1'!C21&lt;&gt;0,60/'Form 4-1'!C21*'Form 4-2'!D6,0)</f>
        <v>0</v>
      </c>
      <c r="E7" s="180">
        <f>IF('Form 4-1'!D21&lt;&gt;0,60/'Form 4-1'!D21*'Form 4-2'!E6,0)</f>
        <v>0</v>
      </c>
      <c r="F7" s="180">
        <f>IF('Form 4-1'!E21&lt;&gt;0,60/'Form 4-1'!E21*'Form 4-2'!F6,0)</f>
        <v>0</v>
      </c>
      <c r="G7" s="180">
        <f>IF('Form 4-1'!F21&lt;&gt;0,60/'Form 4-1'!F21*'Form 4-2'!G6,0)</f>
        <v>0</v>
      </c>
      <c r="H7" s="180">
        <f>IF('Form 4-1'!G21&lt;&gt;0,60/'Form 4-1'!G21*'Form 4-2'!H6,0)</f>
        <v>0</v>
      </c>
      <c r="I7" s="180">
        <f>IF('Form 4-1'!H21&lt;&gt;0,60/'Form 4-1'!H21*'Form 4-2'!I6,0)</f>
        <v>0</v>
      </c>
      <c r="J7" s="181">
        <f>IF('Form 4-1'!I21&lt;&gt;0,60/'Form 4-1'!I21*'Form 4-2'!J6,0)</f>
        <v>0</v>
      </c>
      <c r="K7" s="554" t="s">
        <v>305</v>
      </c>
      <c r="L7" s="555"/>
      <c r="M7" s="180">
        <f>IF('Form 4-1'!K21&lt;&gt;0,60/'Form 4-1'!K21*'Form 4-2'!M6,0)</f>
        <v>0</v>
      </c>
      <c r="N7" s="180">
        <f>IF('Form 4-1'!L21&lt;&gt;0,60/'Form 4-1'!L21*'Form 4-2'!N6,0)</f>
        <v>0</v>
      </c>
      <c r="O7" s="180">
        <f>IF('Form 4-1'!M21&lt;&gt;0,60/'Form 4-1'!M21*'Form 4-2'!O6,0)</f>
        <v>0</v>
      </c>
      <c r="P7" s="180">
        <f>IF('Form 4-1'!N21&lt;&gt;0,60/'Form 4-1'!N21*'Form 4-2'!P6,0)</f>
        <v>0</v>
      </c>
      <c r="Q7" s="180">
        <f>IF('Form 4-1'!O21&lt;&gt;0,60/'Form 4-1'!O21*'Form 4-2'!Q6,0)</f>
        <v>0</v>
      </c>
      <c r="R7" s="180">
        <f>IF('Form 4-1'!P21&lt;&gt;0,60/'Form 4-1'!P21*'Form 4-2'!R6,0)</f>
        <v>0</v>
      </c>
      <c r="S7" s="180">
        <f>IF('Form 4-1'!Q21&lt;&gt;0,60/'Form 4-1'!Q21*'Form 4-2'!S6,0)</f>
        <v>0</v>
      </c>
      <c r="T7" s="181">
        <f>IF('Form 4-1'!R21&lt;&gt;0,60/'Form 4-1'!R21*'Form 4-2'!T6,0)</f>
        <v>0</v>
      </c>
      <c r="U7" s="554" t="s">
        <v>305</v>
      </c>
      <c r="V7" s="555"/>
      <c r="W7" s="180">
        <f>IF('Form 4-1'!T21&lt;&gt;0,60/'Form 4-1'!T21*'Form 4-2'!W6,0)</f>
        <v>0</v>
      </c>
      <c r="X7" s="180">
        <f>IF('Form 4-1'!U21&lt;&gt;0,60/'Form 4-1'!U21*'Form 4-2'!X6,0)</f>
        <v>0</v>
      </c>
      <c r="Y7" s="180">
        <f>IF('Form 4-1'!V21&lt;&gt;0,60/'Form 4-1'!V21*'Form 4-2'!Y6,0)</f>
        <v>0</v>
      </c>
      <c r="Z7" s="180">
        <f>IF('Form 4-1'!W21&lt;&gt;0,60/'Form 4-1'!W21*'Form 4-2'!Z6,0)</f>
        <v>0</v>
      </c>
      <c r="AA7" s="180">
        <f>IF('Form 4-1'!X21&lt;&gt;0,60/'Form 4-1'!X21*'Form 4-2'!AA6,0)</f>
        <v>0</v>
      </c>
      <c r="AB7" s="180">
        <f>IF('Form 4-1'!Y21&lt;&gt;0,60/'Form 4-1'!Y21*'Form 4-2'!AB6,0)</f>
        <v>0</v>
      </c>
      <c r="AC7" s="180">
        <f>IF('Form 4-1'!Z21&lt;&gt;0,60/'Form 4-1'!Z21*'Form 4-2'!AC6,0)</f>
        <v>0</v>
      </c>
      <c r="AD7" s="181">
        <f>IF('Form 4-1'!AA21&lt;&gt;0,60/'Form 4-1'!AA21*'Form 4-2'!AD6,0)</f>
        <v>0</v>
      </c>
    </row>
    <row r="8" spans="1:30" s="177" customFormat="1" ht="71.45" customHeight="1" x14ac:dyDescent="0.25">
      <c r="A8" s="556" t="s">
        <v>252</v>
      </c>
      <c r="B8" s="557"/>
      <c r="C8" s="180">
        <f>'Form 4-1'!B13*(1+1/(1.3+0.0005*'Form 3-1'!$G$5))</f>
        <v>0</v>
      </c>
      <c r="D8" s="180">
        <f>'Form 4-1'!C13*(1+1/(1.3+0.0005*'Form 3-1'!$G$5))</f>
        <v>0</v>
      </c>
      <c r="E8" s="180">
        <f>'Form 4-1'!D13*(1+1/(1.3+0.0005*'Form 3-1'!$G$5))</f>
        <v>0</v>
      </c>
      <c r="F8" s="180">
        <f>'Form 4-1'!E13*(1+1/(1.3+0.0005*'Form 3-1'!$G$5))</f>
        <v>0</v>
      </c>
      <c r="G8" s="180">
        <f>'Form 4-1'!F13*(1+1/(1.3+0.0005*'Form 3-1'!$G$5))</f>
        <v>0</v>
      </c>
      <c r="H8" s="180">
        <f>'Form 4-1'!G13*(1+1/(1.3+0.0005*'Form 3-1'!$G$5))</f>
        <v>0</v>
      </c>
      <c r="I8" s="180">
        <f>'Form 4-1'!H13*(1+1/(1.3+0.0005*'Form 3-1'!$G$5))</f>
        <v>0</v>
      </c>
      <c r="J8" s="181">
        <f>'Form 4-1'!I13*(1+1/(1.3+0.0005*'Form 3-1'!$G$5))</f>
        <v>0</v>
      </c>
      <c r="K8" s="556" t="s">
        <v>252</v>
      </c>
      <c r="L8" s="557"/>
      <c r="M8" s="180">
        <f>'Form 4-1'!K13*(1+1/(1.3+0.0005*'Form 3-1'!$G$5))</f>
        <v>0</v>
      </c>
      <c r="N8" s="180">
        <f>'Form 4-1'!L13*(1+1/(1.3+0.0005*'Form 3-1'!$G$5))</f>
        <v>0</v>
      </c>
      <c r="O8" s="180">
        <f>'Form 4-1'!M13*(1+1/(1.3+0.0005*'Form 3-1'!$G$5))</f>
        <v>0</v>
      </c>
      <c r="P8" s="180">
        <f>'Form 4-1'!N13*(1+1/(1.3+0.0005*'Form 3-1'!$G$5))</f>
        <v>0</v>
      </c>
      <c r="Q8" s="180">
        <f>'Form 4-1'!O13*(1+1/(1.3+0.0005*'Form 3-1'!$G$5))</f>
        <v>0</v>
      </c>
      <c r="R8" s="180">
        <f>'Form 4-1'!P13*(1+1/(1.3+0.0005*'Form 3-1'!$G$5))</f>
        <v>0</v>
      </c>
      <c r="S8" s="180">
        <f>'Form 4-1'!Q13*(1+1/(1.3+0.0005*'Form 3-1'!$G$5))</f>
        <v>0</v>
      </c>
      <c r="T8" s="181">
        <f>'Form 4-1'!R13*(1+1/(1.3+0.0005*'Form 3-1'!$G$5))</f>
        <v>0</v>
      </c>
      <c r="U8" s="556" t="s">
        <v>252</v>
      </c>
      <c r="V8" s="557"/>
      <c r="W8" s="180">
        <f>'Form 4-1'!T13*(1+1/(1.3+0.0005*'Form 3-1'!$G$5))</f>
        <v>0</v>
      </c>
      <c r="X8" s="180">
        <f>'Form 4-1'!U13*(1+1/(1.3+0.0005*'Form 3-1'!$G$5))</f>
        <v>0</v>
      </c>
      <c r="Y8" s="180">
        <f>'Form 4-1'!V13*(1+1/(1.3+0.0005*'Form 3-1'!$G$5))</f>
        <v>0</v>
      </c>
      <c r="Z8" s="180">
        <f>'Form 4-1'!W13*(1+1/(1.3+0.0005*'Form 3-1'!$G$5))</f>
        <v>0</v>
      </c>
      <c r="AA8" s="180">
        <f>'Form 4-1'!X13*(1+1/(1.3+0.0005*'Form 3-1'!$G$5))</f>
        <v>0</v>
      </c>
      <c r="AB8" s="180">
        <f>'Form 4-1'!Y13*(1+1/(1.3+0.0005*'Form 3-1'!$G$5))</f>
        <v>0</v>
      </c>
      <c r="AC8" s="180">
        <f>'Form 4-1'!Z13*(1+1/(1.3+0.0005*'Form 3-1'!$G$5))</f>
        <v>0</v>
      </c>
      <c r="AD8" s="181">
        <f>'Form 4-1'!AA13*(1+1/(1.3+0.0005*'Form 3-1'!$G$5))</f>
        <v>0</v>
      </c>
    </row>
    <row r="9" spans="1:30" s="177" customFormat="1" ht="63.6" customHeight="1" thickBot="1" x14ac:dyDescent="0.3">
      <c r="A9" s="560" t="s">
        <v>198</v>
      </c>
      <c r="B9" s="561"/>
      <c r="C9" s="282">
        <f>(C4*C7-C8*(C4-C5))/43200</f>
        <v>0</v>
      </c>
      <c r="D9" s="282">
        <f t="shared" ref="D9:J9" si="0">(D4*D7-D8*(D4-D5))/43200</f>
        <v>0</v>
      </c>
      <c r="E9" s="282">
        <f t="shared" si="0"/>
        <v>0</v>
      </c>
      <c r="F9" s="282">
        <f t="shared" si="0"/>
        <v>0</v>
      </c>
      <c r="G9" s="182">
        <f t="shared" si="0"/>
        <v>0</v>
      </c>
      <c r="H9" s="182">
        <f t="shared" si="0"/>
        <v>0</v>
      </c>
      <c r="I9" s="182">
        <f t="shared" si="0"/>
        <v>0</v>
      </c>
      <c r="J9" s="183">
        <f t="shared" si="0"/>
        <v>0</v>
      </c>
      <c r="K9" s="558" t="s">
        <v>198</v>
      </c>
      <c r="L9" s="559"/>
      <c r="M9" s="182">
        <f>(M4*M7-M8*(M4-M5))/43200</f>
        <v>0</v>
      </c>
      <c r="N9" s="182">
        <f t="shared" ref="N9:T9" si="1">(N4*N7-N8*(N4-N5))/43200</f>
        <v>0</v>
      </c>
      <c r="O9" s="182">
        <f t="shared" si="1"/>
        <v>0</v>
      </c>
      <c r="P9" s="182">
        <f t="shared" si="1"/>
        <v>0</v>
      </c>
      <c r="Q9" s="182">
        <f t="shared" si="1"/>
        <v>0</v>
      </c>
      <c r="R9" s="182">
        <f t="shared" si="1"/>
        <v>0</v>
      </c>
      <c r="S9" s="182">
        <f t="shared" si="1"/>
        <v>0</v>
      </c>
      <c r="T9" s="183">
        <f t="shared" si="1"/>
        <v>0</v>
      </c>
      <c r="U9" s="558" t="s">
        <v>198</v>
      </c>
      <c r="V9" s="559"/>
      <c r="W9" s="182">
        <f>(W4*W7-W8*(W4-W5))/43200</f>
        <v>0</v>
      </c>
      <c r="X9" s="182">
        <f t="shared" ref="X9:AD9" si="2">(X4*X7-X8*(X4-X5))/43200</f>
        <v>0</v>
      </c>
      <c r="Y9" s="182">
        <f t="shared" si="2"/>
        <v>0</v>
      </c>
      <c r="Z9" s="182">
        <f t="shared" si="2"/>
        <v>0</v>
      </c>
      <c r="AA9" s="182">
        <f t="shared" si="2"/>
        <v>0</v>
      </c>
      <c r="AB9" s="182">
        <f t="shared" si="2"/>
        <v>0</v>
      </c>
      <c r="AC9" s="182">
        <f t="shared" si="2"/>
        <v>0</v>
      </c>
      <c r="AD9" s="183">
        <f t="shared" si="2"/>
        <v>0</v>
      </c>
    </row>
    <row r="10" spans="1:30" ht="72" customHeight="1" thickBot="1" x14ac:dyDescent="0.3">
      <c r="A10" s="545" t="s">
        <v>285</v>
      </c>
      <c r="B10" s="546"/>
      <c r="C10" s="547"/>
      <c r="D10" s="547"/>
      <c r="E10" s="547"/>
      <c r="F10" s="548"/>
      <c r="G10" s="281"/>
      <c r="H10" s="281"/>
      <c r="I10" s="281"/>
    </row>
    <row r="11" spans="1:30" ht="93.6" customHeight="1" thickBot="1" x14ac:dyDescent="0.3">
      <c r="A11" s="549" t="s">
        <v>310</v>
      </c>
      <c r="B11" s="550"/>
      <c r="C11" s="551" t="str">
        <f>IF(C10="", "", IF(C10&gt;=('Form 3-6'!B17+'Form 3-7'!B15),"YES","NO - Modify flow control at BMP outlets to reduce discharge rate to be equal to, or less than, Item 7 above."))</f>
        <v/>
      </c>
      <c r="D11" s="552"/>
      <c r="E11" s="552"/>
      <c r="F11" s="553"/>
    </row>
    <row r="20" spans="16:16" x14ac:dyDescent="0.25">
      <c r="P20" s="280"/>
    </row>
  </sheetData>
  <sheetProtection algorithmName="SHA-512" hashValue="lXw8f/d4KGVxJF8akbfjFpt0jLeyqKKzZ2MHgeArbWHUkTQXaN6aIp4EE1dnwzIKe8jFeSYUwI/QtRQkbLdlNA==" saltValue="OyLuErfp/nrnSpulLe1xaA==" spinCount="100000" sheet="1" objects="1" scenarios="1" formatCells="0" formatColumns="0" formatRows="0" selectLockedCells="1"/>
  <mergeCells count="34">
    <mergeCell ref="A1:J1"/>
    <mergeCell ref="C2:F2"/>
    <mergeCell ref="G2:J2"/>
    <mergeCell ref="A8:B8"/>
    <mergeCell ref="A2:B3"/>
    <mergeCell ref="A4:B4"/>
    <mergeCell ref="A5:B5"/>
    <mergeCell ref="A6:B6"/>
    <mergeCell ref="A7:B7"/>
    <mergeCell ref="K1:T1"/>
    <mergeCell ref="K2:L3"/>
    <mergeCell ref="M2:P2"/>
    <mergeCell ref="Q2:T2"/>
    <mergeCell ref="K4:L4"/>
    <mergeCell ref="U1:AD1"/>
    <mergeCell ref="U2:V3"/>
    <mergeCell ref="W2:Z2"/>
    <mergeCell ref="AA2:AD2"/>
    <mergeCell ref="U4:V4"/>
    <mergeCell ref="A10:B10"/>
    <mergeCell ref="C10:F10"/>
    <mergeCell ref="A11:B11"/>
    <mergeCell ref="C11:F11"/>
    <mergeCell ref="U5:V5"/>
    <mergeCell ref="U6:V6"/>
    <mergeCell ref="U7:V7"/>
    <mergeCell ref="U8:V8"/>
    <mergeCell ref="U9:V9"/>
    <mergeCell ref="K5:L5"/>
    <mergeCell ref="K6:L6"/>
    <mergeCell ref="K7:L7"/>
    <mergeCell ref="K8:L8"/>
    <mergeCell ref="K9:L9"/>
    <mergeCell ref="A9:B9"/>
  </mergeCells>
  <pageMargins left="1" right="0.75" top="1" bottom="1" header="0.3" footer="0.3"/>
  <pageSetup scale="67"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tabColor theme="3" tint="0.59999389629810485"/>
  </sheetPr>
  <dimension ref="A1:O20"/>
  <sheetViews>
    <sheetView showGridLines="0" showWhiteSpace="0" zoomScale="80" zoomScaleNormal="80" zoomScaleSheetLayoutView="70" zoomScalePageLayoutView="70" workbookViewId="0">
      <selection activeCell="B4" sqref="B4"/>
    </sheetView>
  </sheetViews>
  <sheetFormatPr defaultColWidth="8.85546875" defaultRowHeight="15" x14ac:dyDescent="0.25"/>
  <cols>
    <col min="1" max="1" width="64" style="37" customWidth="1"/>
    <col min="2" max="5" width="9.28515625" style="37" customWidth="1"/>
    <col min="6" max="6" width="64" style="37" customWidth="1"/>
    <col min="7" max="10" width="9.28515625" style="37" customWidth="1"/>
    <col min="11" max="11" width="64" style="37" customWidth="1"/>
    <col min="12" max="15" width="9.28515625" style="37" customWidth="1"/>
    <col min="16" max="16384" width="8.85546875" style="37"/>
  </cols>
  <sheetData>
    <row r="1" spans="1:15" ht="34.9" customHeight="1" thickBot="1" x14ac:dyDescent="0.3">
      <c r="A1" s="453" t="s">
        <v>9</v>
      </c>
      <c r="B1" s="454"/>
      <c r="C1" s="454"/>
      <c r="D1" s="454"/>
      <c r="E1" s="455"/>
      <c r="F1" s="453" t="s">
        <v>9</v>
      </c>
      <c r="G1" s="454"/>
      <c r="H1" s="454"/>
      <c r="I1" s="454"/>
      <c r="J1" s="455"/>
      <c r="K1" s="453" t="s">
        <v>9</v>
      </c>
      <c r="L1" s="454"/>
      <c r="M1" s="454"/>
      <c r="N1" s="454"/>
      <c r="O1" s="455"/>
    </row>
    <row r="2" spans="1:15" ht="30" customHeight="1" thickTop="1" x14ac:dyDescent="0.25">
      <c r="A2" s="570"/>
      <c r="B2" s="571" t="s">
        <v>114</v>
      </c>
      <c r="C2" s="571"/>
      <c r="D2" s="571"/>
      <c r="E2" s="572"/>
      <c r="F2" s="570" t="s">
        <v>116</v>
      </c>
      <c r="G2" s="571" t="s">
        <v>114</v>
      </c>
      <c r="H2" s="571"/>
      <c r="I2" s="571"/>
      <c r="J2" s="572"/>
      <c r="K2" s="570" t="s">
        <v>116</v>
      </c>
      <c r="L2" s="571" t="s">
        <v>114</v>
      </c>
      <c r="M2" s="571"/>
      <c r="N2" s="571"/>
      <c r="O2" s="572"/>
    </row>
    <row r="3" spans="1:15" ht="18.75" customHeight="1" x14ac:dyDescent="0.25">
      <c r="A3" s="534"/>
      <c r="B3" s="272">
        <v>1</v>
      </c>
      <c r="C3" s="272">
        <v>2</v>
      </c>
      <c r="D3" s="272">
        <v>3</v>
      </c>
      <c r="E3" s="273">
        <v>4</v>
      </c>
      <c r="F3" s="534"/>
      <c r="G3" s="272">
        <v>5</v>
      </c>
      <c r="H3" s="272">
        <v>6</v>
      </c>
      <c r="I3" s="272">
        <v>7</v>
      </c>
      <c r="J3" s="273">
        <v>8</v>
      </c>
      <c r="K3" s="534"/>
      <c r="L3" s="272">
        <v>9</v>
      </c>
      <c r="M3" s="272">
        <v>10</v>
      </c>
      <c r="N3" s="272">
        <v>11</v>
      </c>
      <c r="O3" s="273">
        <v>12</v>
      </c>
    </row>
    <row r="4" spans="1:15" ht="37.15" customHeight="1" x14ac:dyDescent="0.25">
      <c r="A4" s="82" t="s">
        <v>199</v>
      </c>
      <c r="B4" s="107"/>
      <c r="C4" s="107"/>
      <c r="D4" s="107"/>
      <c r="E4" s="108"/>
      <c r="F4" s="82" t="s">
        <v>199</v>
      </c>
      <c r="G4" s="107"/>
      <c r="H4" s="107"/>
      <c r="I4" s="107"/>
      <c r="J4" s="108"/>
      <c r="K4" s="82" t="s">
        <v>199</v>
      </c>
      <c r="L4" s="107"/>
      <c r="M4" s="107"/>
      <c r="N4" s="107"/>
      <c r="O4" s="108"/>
    </row>
    <row r="5" spans="1:15" ht="36" customHeight="1" x14ac:dyDescent="0.25">
      <c r="A5" s="82" t="s">
        <v>200</v>
      </c>
      <c r="B5" s="129">
        <f>'Form 4-1'!F10</f>
        <v>0</v>
      </c>
      <c r="C5" s="129">
        <f>'Form 4-1'!G10</f>
        <v>0</v>
      </c>
      <c r="D5" s="129">
        <f>'Form 4-1'!H10</f>
        <v>0</v>
      </c>
      <c r="E5" s="130">
        <f>'Form 4-1'!I10</f>
        <v>0</v>
      </c>
      <c r="F5" s="82" t="s">
        <v>200</v>
      </c>
      <c r="G5" s="129">
        <f>'Form 4-1'!O10</f>
        <v>0</v>
      </c>
      <c r="H5" s="129">
        <f>'Form 4-1'!P10</f>
        <v>0</v>
      </c>
      <c r="I5" s="129">
        <f>'Form 4-1'!Q10</f>
        <v>0</v>
      </c>
      <c r="J5" s="130">
        <f>'Form 4-1'!R10</f>
        <v>0</v>
      </c>
      <c r="K5" s="82" t="s">
        <v>200</v>
      </c>
      <c r="L5" s="129">
        <f>'Form 4-1'!X10</f>
        <v>0</v>
      </c>
      <c r="M5" s="129">
        <f>'Form 4-1'!Y10</f>
        <v>0</v>
      </c>
      <c r="N5" s="129">
        <f>'Form 4-1'!Z10</f>
        <v>0</v>
      </c>
      <c r="O5" s="130">
        <f>'Form 4-1'!AA10</f>
        <v>0</v>
      </c>
    </row>
    <row r="6" spans="1:15" ht="30" customHeight="1" x14ac:dyDescent="0.25">
      <c r="A6" s="82" t="s">
        <v>201</v>
      </c>
      <c r="B6" s="129">
        <f>'Form 4-2'!G4</f>
        <v>0</v>
      </c>
      <c r="C6" s="129">
        <f>'Form 4-2'!H4</f>
        <v>0</v>
      </c>
      <c r="D6" s="129">
        <f>'Form 4-2'!I4</f>
        <v>0</v>
      </c>
      <c r="E6" s="130">
        <f>'Form 4-2'!J4</f>
        <v>0</v>
      </c>
      <c r="F6" s="82" t="s">
        <v>201</v>
      </c>
      <c r="G6" s="129">
        <f>'Form 4-2'!Q4</f>
        <v>0</v>
      </c>
      <c r="H6" s="129">
        <f>'Form 4-2'!R4</f>
        <v>0</v>
      </c>
      <c r="I6" s="129">
        <f>'Form 4-2'!S4</f>
        <v>0</v>
      </c>
      <c r="J6" s="129">
        <f>'Form 4-2'!T4</f>
        <v>0</v>
      </c>
      <c r="K6" s="82" t="s">
        <v>201</v>
      </c>
      <c r="L6" s="129">
        <f>'Form 4-2'!AA4</f>
        <v>0</v>
      </c>
      <c r="M6" s="129">
        <f>'Form 4-2'!AB4</f>
        <v>0</v>
      </c>
      <c r="N6" s="129">
        <f>'Form 4-2'!AC4</f>
        <v>0</v>
      </c>
      <c r="O6" s="129">
        <f>'Form 4-2'!AD4</f>
        <v>0</v>
      </c>
    </row>
    <row r="7" spans="1:15" ht="40.15" customHeight="1" x14ac:dyDescent="0.25">
      <c r="A7" s="90" t="s">
        <v>202</v>
      </c>
      <c r="B7" s="107"/>
      <c r="C7" s="107"/>
      <c r="D7" s="107"/>
      <c r="E7" s="108"/>
      <c r="F7" s="90" t="s">
        <v>202</v>
      </c>
      <c r="G7" s="107"/>
      <c r="H7" s="107"/>
      <c r="I7" s="107"/>
      <c r="J7" s="108"/>
      <c r="K7" s="90" t="s">
        <v>202</v>
      </c>
      <c r="L7" s="107"/>
      <c r="M7" s="107"/>
      <c r="N7" s="107"/>
      <c r="O7" s="108"/>
    </row>
    <row r="8" spans="1:15" ht="33.6" customHeight="1" x14ac:dyDescent="0.25">
      <c r="A8" s="82" t="s">
        <v>203</v>
      </c>
      <c r="B8" s="52" t="e">
        <f t="shared" ref="B8:D8" si="0">(1000/B7)-10</f>
        <v>#DIV/0!</v>
      </c>
      <c r="C8" s="52" t="e">
        <f t="shared" si="0"/>
        <v>#DIV/0!</v>
      </c>
      <c r="D8" s="52" t="e">
        <f t="shared" si="0"/>
        <v>#DIV/0!</v>
      </c>
      <c r="E8" s="118" t="e">
        <f>(1000/E7)-10</f>
        <v>#DIV/0!</v>
      </c>
      <c r="F8" s="82" t="s">
        <v>203</v>
      </c>
      <c r="G8" s="52" t="e">
        <f t="shared" ref="G8:I8" si="1">(1000/G7)-10</f>
        <v>#DIV/0!</v>
      </c>
      <c r="H8" s="52" t="e">
        <f t="shared" si="1"/>
        <v>#DIV/0!</v>
      </c>
      <c r="I8" s="52" t="e">
        <f t="shared" si="1"/>
        <v>#DIV/0!</v>
      </c>
      <c r="J8" s="118" t="e">
        <f>(1000/J7)-10</f>
        <v>#DIV/0!</v>
      </c>
      <c r="K8" s="82" t="s">
        <v>203</v>
      </c>
      <c r="L8" s="52" t="e">
        <f t="shared" ref="L8:N8" si="2">(1000/L7)-10</f>
        <v>#DIV/0!</v>
      </c>
      <c r="M8" s="52" t="e">
        <f t="shared" si="2"/>
        <v>#DIV/0!</v>
      </c>
      <c r="N8" s="52" t="e">
        <f t="shared" si="2"/>
        <v>#DIV/0!</v>
      </c>
      <c r="O8" s="118" t="e">
        <f>(1000/O7)-10</f>
        <v>#DIV/0!</v>
      </c>
    </row>
    <row r="9" spans="1:15" ht="50.45" customHeight="1" x14ac:dyDescent="0.25">
      <c r="A9" s="89" t="s">
        <v>204</v>
      </c>
      <c r="B9" s="184"/>
      <c r="C9" s="184"/>
      <c r="D9" s="184"/>
      <c r="E9" s="185"/>
      <c r="F9" s="89" t="s">
        <v>204</v>
      </c>
      <c r="G9" s="184"/>
      <c r="H9" s="184"/>
      <c r="I9" s="184"/>
      <c r="J9" s="185"/>
      <c r="K9" s="89" t="s">
        <v>204</v>
      </c>
      <c r="L9" s="184"/>
      <c r="M9" s="184"/>
      <c r="N9" s="184"/>
      <c r="O9" s="185"/>
    </row>
    <row r="10" spans="1:15" ht="71.45" customHeight="1" x14ac:dyDescent="0.25">
      <c r="A10" s="85" t="s">
        <v>205</v>
      </c>
      <c r="B10" s="308" t="e">
        <f>B6/12*((B9-0.2*B8)^2/(B9+0.8*B8))</f>
        <v>#DIV/0!</v>
      </c>
      <c r="C10" s="308" t="e">
        <f t="shared" ref="C10:E10" si="3">C6/12*((C9-0.2*C8)^2/(C9+0.8*C8))</f>
        <v>#DIV/0!</v>
      </c>
      <c r="D10" s="308" t="e">
        <f t="shared" si="3"/>
        <v>#DIV/0!</v>
      </c>
      <c r="E10" s="309" t="e">
        <f t="shared" si="3"/>
        <v>#DIV/0!</v>
      </c>
      <c r="F10" s="85" t="s">
        <v>205</v>
      </c>
      <c r="G10" s="308" t="e">
        <f>G6/12*((G9-0.2*G8)^2/(G9+0.8*G8))</f>
        <v>#DIV/0!</v>
      </c>
      <c r="H10" s="308" t="e">
        <f t="shared" ref="H10" si="4">H6/12*((H9-0.2*H8)^2/(H9+0.8*H8))</f>
        <v>#DIV/0!</v>
      </c>
      <c r="I10" s="308" t="e">
        <f t="shared" ref="I10" si="5">I6/12*((I9-0.2*I8)^2/(I9+0.8*I8))</f>
        <v>#DIV/0!</v>
      </c>
      <c r="J10" s="309" t="e">
        <f t="shared" ref="J10" si="6">J6/12*((J9-0.2*J8)^2/(J9+0.8*J8))</f>
        <v>#DIV/0!</v>
      </c>
      <c r="K10" s="85" t="s">
        <v>205</v>
      </c>
      <c r="L10" s="308" t="e">
        <f>L6/12*((L9-0.2*L8)^2/(L9+0.8*L8))</f>
        <v>#DIV/0!</v>
      </c>
      <c r="M10" s="308" t="e">
        <f t="shared" ref="M10" si="7">M6/12*((M9-0.2*M8)^2/(M9+0.8*M8))</f>
        <v>#DIV/0!</v>
      </c>
      <c r="N10" s="308" t="e">
        <f t="shared" ref="N10" si="8">N6/12*((N9-0.2*N8)^2/(N9+0.8*N8))</f>
        <v>#DIV/0!</v>
      </c>
      <c r="O10" s="309" t="e">
        <f t="shared" ref="O10" si="9">O6/12*((O9-0.2*O8)^2/(O9+0.8*O8))</f>
        <v>#DIV/0!</v>
      </c>
    </row>
    <row r="11" spans="1:15" ht="67.900000000000006" customHeight="1" x14ac:dyDescent="0.25">
      <c r="A11" s="82" t="s">
        <v>206</v>
      </c>
      <c r="B11" s="53" t="e">
        <f>'Form 4-2'!C9/'Form 4-2'!G9</f>
        <v>#DIV/0!</v>
      </c>
      <c r="C11" s="53" t="e">
        <f>'Form 4-2'!D9/'Form 4-2'!H9</f>
        <v>#DIV/0!</v>
      </c>
      <c r="D11" s="53" t="e">
        <f>'Form 4-2'!E9/'Form 4-2'!I9</f>
        <v>#DIV/0!</v>
      </c>
      <c r="E11" s="119" t="e">
        <f>'Form 4-2'!F9/'Form 4-2'!J9</f>
        <v>#DIV/0!</v>
      </c>
      <c r="F11" s="82" t="s">
        <v>206</v>
      </c>
      <c r="G11" s="53" t="e">
        <f>'Form 4-2'!M9/'Form 4-2'!Q9</f>
        <v>#DIV/0!</v>
      </c>
      <c r="H11" s="53" t="e">
        <f>'Form 4-2'!N9/'Form 4-2'!R9</f>
        <v>#DIV/0!</v>
      </c>
      <c r="I11" s="53" t="e">
        <f>'Form 4-2'!O9/'Form 4-2'!S9</f>
        <v>#DIV/0!</v>
      </c>
      <c r="J11" s="119" t="e">
        <f>'Form 4-2'!P9/'Form 4-2'!T9</f>
        <v>#DIV/0!</v>
      </c>
      <c r="K11" s="82" t="s">
        <v>206</v>
      </c>
      <c r="L11" s="53" t="e">
        <f>'Form 4-2'!W9/'Form 4-2'!AA9</f>
        <v>#DIV/0!</v>
      </c>
      <c r="M11" s="53" t="e">
        <f>'Form 4-2'!X9/'Form 4-2'!AB9</f>
        <v>#DIV/0!</v>
      </c>
      <c r="N11" s="53" t="e">
        <f>'Form 4-2'!Y9/'Form 4-2'!AC9</f>
        <v>#DIV/0!</v>
      </c>
      <c r="O11" s="119" t="e">
        <f>'Form 4-2'!Z9/'Form 4-2'!AD9</f>
        <v>#DIV/0!</v>
      </c>
    </row>
    <row r="12" spans="1:15" ht="70.150000000000006" customHeight="1" x14ac:dyDescent="0.25">
      <c r="A12" s="90" t="s">
        <v>207</v>
      </c>
      <c r="B12" s="184"/>
      <c r="C12" s="184"/>
      <c r="D12" s="184"/>
      <c r="E12" s="185"/>
      <c r="F12" s="90" t="s">
        <v>207</v>
      </c>
      <c r="G12" s="184"/>
      <c r="H12" s="184"/>
      <c r="I12" s="184"/>
      <c r="J12" s="185"/>
      <c r="K12" s="90" t="s">
        <v>207</v>
      </c>
      <c r="L12" s="184"/>
      <c r="M12" s="184"/>
      <c r="N12" s="184"/>
      <c r="O12" s="185"/>
    </row>
    <row r="13" spans="1:15" ht="45" customHeight="1" x14ac:dyDescent="0.25">
      <c r="A13" s="82" t="s">
        <v>208</v>
      </c>
      <c r="B13" s="54" t="e">
        <f>B10*B12</f>
        <v>#DIV/0!</v>
      </c>
      <c r="C13" s="54" t="e">
        <f>C10*C12</f>
        <v>#DIV/0!</v>
      </c>
      <c r="D13" s="54" t="e">
        <f>D10*D12</f>
        <v>#DIV/0!</v>
      </c>
      <c r="E13" s="120" t="e">
        <f>E10*E12</f>
        <v>#DIV/0!</v>
      </c>
      <c r="F13" s="82" t="s">
        <v>208</v>
      </c>
      <c r="G13" s="54" t="e">
        <f>G10*G12</f>
        <v>#DIV/0!</v>
      </c>
      <c r="H13" s="54" t="e">
        <f>H10*H12</f>
        <v>#DIV/0!</v>
      </c>
      <c r="I13" s="54" t="e">
        <f>I10*I12</f>
        <v>#DIV/0!</v>
      </c>
      <c r="J13" s="120" t="e">
        <f>J10*J12</f>
        <v>#DIV/0!</v>
      </c>
      <c r="K13" s="82" t="s">
        <v>208</v>
      </c>
      <c r="L13" s="54" t="e">
        <f>L10*L12</f>
        <v>#DIV/0!</v>
      </c>
      <c r="M13" s="54" t="e">
        <f>M10*M12</f>
        <v>#DIV/0!</v>
      </c>
      <c r="N13" s="54" t="e">
        <f>N10*N12</f>
        <v>#DIV/0!</v>
      </c>
      <c r="O13" s="120" t="e">
        <f>O10*O12</f>
        <v>#DIV/0!</v>
      </c>
    </row>
    <row r="14" spans="1:15" ht="37.9" customHeight="1" x14ac:dyDescent="0.25">
      <c r="A14" s="82" t="s">
        <v>302</v>
      </c>
      <c r="B14" s="140"/>
      <c r="C14" s="140"/>
      <c r="D14" s="140"/>
      <c r="E14" s="186"/>
      <c r="F14" s="82" t="s">
        <v>302</v>
      </c>
      <c r="G14" s="140"/>
      <c r="H14" s="140"/>
      <c r="I14" s="140"/>
      <c r="J14" s="186"/>
      <c r="K14" s="82" t="s">
        <v>302</v>
      </c>
      <c r="L14" s="140"/>
      <c r="M14" s="140"/>
      <c r="N14" s="140"/>
      <c r="O14" s="186"/>
    </row>
    <row r="15" spans="1:15" ht="40.9" customHeight="1" x14ac:dyDescent="0.25">
      <c r="A15" s="82" t="s">
        <v>311</v>
      </c>
      <c r="B15" s="140"/>
      <c r="C15" s="140"/>
      <c r="D15" s="140"/>
      <c r="E15" s="186"/>
      <c r="F15" s="82" t="s">
        <v>209</v>
      </c>
      <c r="G15" s="140"/>
      <c r="H15" s="140"/>
      <c r="I15" s="140"/>
      <c r="J15" s="186"/>
      <c r="K15" s="82" t="s">
        <v>209</v>
      </c>
      <c r="L15" s="140"/>
      <c r="M15" s="140"/>
      <c r="N15" s="140"/>
      <c r="O15" s="186"/>
    </row>
    <row r="16" spans="1:15" ht="40.9" customHeight="1" x14ac:dyDescent="0.25">
      <c r="A16" s="82" t="s">
        <v>272</v>
      </c>
      <c r="B16" s="140"/>
      <c r="C16" s="140"/>
      <c r="D16" s="140"/>
      <c r="E16" s="186"/>
      <c r="F16" s="82" t="s">
        <v>272</v>
      </c>
      <c r="G16" s="140"/>
      <c r="H16" s="140"/>
      <c r="I16" s="140"/>
      <c r="J16" s="186"/>
      <c r="K16" s="82" t="s">
        <v>272</v>
      </c>
      <c r="L16" s="140"/>
      <c r="M16" s="140"/>
      <c r="N16" s="140"/>
      <c r="O16" s="186"/>
    </row>
    <row r="17" spans="1:15" ht="24.6" customHeight="1" x14ac:dyDescent="0.25">
      <c r="A17" s="82" t="s">
        <v>334</v>
      </c>
      <c r="B17" s="140"/>
      <c r="C17" s="140"/>
      <c r="D17" s="140"/>
      <c r="E17" s="186"/>
      <c r="F17" s="82" t="s">
        <v>216</v>
      </c>
      <c r="G17" s="140"/>
      <c r="H17" s="140"/>
      <c r="I17" s="140"/>
      <c r="J17" s="186"/>
      <c r="K17" s="82" t="s">
        <v>216</v>
      </c>
      <c r="L17" s="140"/>
      <c r="M17" s="140"/>
      <c r="N17" s="140"/>
      <c r="O17" s="186"/>
    </row>
    <row r="18" spans="1:15" ht="40.9" customHeight="1" thickBot="1" x14ac:dyDescent="0.3">
      <c r="A18" s="82" t="s">
        <v>253</v>
      </c>
      <c r="B18" s="129">
        <f>SUM(B14:B17)</f>
        <v>0</v>
      </c>
      <c r="C18" s="129">
        <f t="shared" ref="C18:E18" si="10">SUM(C14:C17)</f>
        <v>0</v>
      </c>
      <c r="D18" s="129">
        <f t="shared" si="10"/>
        <v>0</v>
      </c>
      <c r="E18" s="130">
        <f t="shared" si="10"/>
        <v>0</v>
      </c>
      <c r="F18" s="87" t="s">
        <v>253</v>
      </c>
      <c r="G18" s="131">
        <f>SUM(G14:G17)</f>
        <v>0</v>
      </c>
      <c r="H18" s="131">
        <f t="shared" ref="H18" si="11">SUM(H14:H17)</f>
        <v>0</v>
      </c>
      <c r="I18" s="131">
        <f t="shared" ref="I18" si="12">SUM(I14:I17)</f>
        <v>0</v>
      </c>
      <c r="J18" s="132">
        <f t="shared" ref="J18" si="13">SUM(J14:J17)</f>
        <v>0</v>
      </c>
      <c r="K18" s="87" t="s">
        <v>253</v>
      </c>
      <c r="L18" s="131">
        <f>SUM(L14:L17)</f>
        <v>0</v>
      </c>
      <c r="M18" s="131">
        <f t="shared" ref="M18" si="14">SUM(M14:M17)</f>
        <v>0</v>
      </c>
      <c r="N18" s="131">
        <f t="shared" ref="N18" si="15">SUM(N14:N17)</f>
        <v>0</v>
      </c>
      <c r="O18" s="132">
        <f t="shared" ref="O18" si="16">SUM(O14:O17)</f>
        <v>0</v>
      </c>
    </row>
    <row r="19" spans="1:15" ht="85.15" customHeight="1" thickBot="1" x14ac:dyDescent="0.3">
      <c r="A19" s="91" t="s">
        <v>312</v>
      </c>
      <c r="B19" s="27" t="s">
        <v>117</v>
      </c>
      <c r="C19" s="187"/>
      <c r="D19" s="27" t="s">
        <v>118</v>
      </c>
      <c r="E19" s="188"/>
      <c r="F19" s="569"/>
      <c r="G19" s="569"/>
      <c r="H19" s="569"/>
      <c r="I19" s="569"/>
      <c r="J19" s="569"/>
      <c r="K19" s="569"/>
      <c r="L19" s="569"/>
      <c r="M19" s="569"/>
      <c r="N19" s="569"/>
      <c r="O19" s="569"/>
    </row>
    <row r="20" spans="1:15" ht="18" x14ac:dyDescent="0.25">
      <c r="A20" s="330" t="s">
        <v>335</v>
      </c>
    </row>
  </sheetData>
  <sheetProtection algorithmName="SHA-512" hashValue="YJxobAG0n9+u5zmfyOc6Qy8gSJOdf3QrcVH22Zw6jKarM594NN3qpf3WNGdGu7Crrd54XigtsSsdyQV7Rbq4Jg==" saltValue="tE7Uyl6DA2je5p4fj/CZVw==" spinCount="100000" sheet="1" objects="1" scenarios="1" formatCells="0" formatColumns="0" formatRows="0" selectLockedCells="1"/>
  <mergeCells count="10">
    <mergeCell ref="F19:O19"/>
    <mergeCell ref="A1:E1"/>
    <mergeCell ref="A2:A3"/>
    <mergeCell ref="B2:E2"/>
    <mergeCell ref="F1:J1"/>
    <mergeCell ref="K1:O1"/>
    <mergeCell ref="K2:K3"/>
    <mergeCell ref="L2:O2"/>
    <mergeCell ref="F2:F3"/>
    <mergeCell ref="G2:J2"/>
  </mergeCells>
  <pageMargins left="0.7" right="0.7" top="0.75" bottom="0.75" header="0.3" footer="0.3"/>
  <pageSetup scale="81" orientation="portrait" r:id="rId1"/>
  <colBreaks count="1" manualBreakCount="1">
    <brk id="5" max="17" man="1"/>
  </colBreaks>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3" tint="0.59999389629810485"/>
  </sheetPr>
  <dimension ref="A1:H10"/>
  <sheetViews>
    <sheetView showGridLines="0" zoomScale="80" zoomScaleNormal="80" zoomScaleSheetLayoutView="70" workbookViewId="0">
      <selection activeCell="B7" sqref="B7"/>
    </sheetView>
  </sheetViews>
  <sheetFormatPr defaultColWidth="8.85546875" defaultRowHeight="15" x14ac:dyDescent="0.25"/>
  <cols>
    <col min="1" max="1" width="36" style="133" customWidth="1"/>
    <col min="2" max="2" width="9.140625" style="133" customWidth="1"/>
    <col min="3" max="3" width="10.5703125" style="133" customWidth="1"/>
    <col min="4" max="4" width="61.5703125" style="133" customWidth="1"/>
    <col min="5" max="16384" width="8.85546875" style="133"/>
  </cols>
  <sheetData>
    <row r="1" spans="1:8" ht="15.75" thickBot="1" x14ac:dyDescent="0.3">
      <c r="A1" s="397"/>
      <c r="B1" s="397"/>
      <c r="C1" s="397"/>
      <c r="D1" s="397"/>
    </row>
    <row r="2" spans="1:8" ht="21.75" thickBot="1" x14ac:dyDescent="0.3">
      <c r="A2" s="398" t="s">
        <v>323</v>
      </c>
      <c r="B2" s="399"/>
      <c r="C2" s="399"/>
      <c r="D2" s="400"/>
    </row>
    <row r="3" spans="1:8" ht="33" customHeight="1" thickTop="1" x14ac:dyDescent="0.25">
      <c r="A3" s="401" t="s">
        <v>316</v>
      </c>
      <c r="B3" s="403" t="s">
        <v>3</v>
      </c>
      <c r="C3" s="403"/>
      <c r="D3" s="404" t="s">
        <v>322</v>
      </c>
      <c r="H3" s="143"/>
    </row>
    <row r="4" spans="1:8" ht="48" thickBot="1" x14ac:dyDescent="0.3">
      <c r="A4" s="402"/>
      <c r="B4" s="144" t="s">
        <v>45</v>
      </c>
      <c r="C4" s="144" t="s">
        <v>4</v>
      </c>
      <c r="D4" s="405"/>
    </row>
    <row r="5" spans="1:8" ht="35.450000000000003" customHeight="1" x14ac:dyDescent="0.25">
      <c r="A5" s="145" t="s">
        <v>317</v>
      </c>
      <c r="B5" s="151"/>
      <c r="C5" s="152"/>
      <c r="D5" s="148"/>
    </row>
    <row r="6" spans="1:8" ht="35.450000000000003" customHeight="1" x14ac:dyDescent="0.25">
      <c r="A6" s="141" t="s">
        <v>336</v>
      </c>
      <c r="B6" s="153"/>
      <c r="C6" s="153"/>
      <c r="D6" s="149"/>
    </row>
    <row r="7" spans="1:8" ht="35.450000000000003" customHeight="1" x14ac:dyDescent="0.25">
      <c r="A7" s="141" t="s">
        <v>337</v>
      </c>
      <c r="B7" s="153"/>
      <c r="C7" s="153"/>
      <c r="D7" s="149"/>
    </row>
    <row r="8" spans="1:8" ht="35.450000000000003" customHeight="1" x14ac:dyDescent="0.25">
      <c r="A8" s="141" t="s">
        <v>338</v>
      </c>
      <c r="B8" s="153"/>
      <c r="C8" s="153"/>
      <c r="D8" s="149"/>
    </row>
    <row r="9" spans="1:8" ht="35.450000000000003" customHeight="1" x14ac:dyDescent="0.25">
      <c r="A9" s="141" t="s">
        <v>339</v>
      </c>
      <c r="B9" s="153"/>
      <c r="C9" s="153"/>
      <c r="D9" s="149"/>
    </row>
    <row r="10" spans="1:8" ht="35.450000000000003" customHeight="1" x14ac:dyDescent="0.25">
      <c r="A10" s="141" t="s">
        <v>336</v>
      </c>
      <c r="B10" s="153"/>
      <c r="C10" s="153"/>
      <c r="D10" s="149"/>
    </row>
  </sheetData>
  <sheetProtection algorithmName="SHA-512" hashValue="SUqw51LObufHyUyleXbL0z53fD6NOnC3dGV25PPXgndTmJ17GhDnw/N3C0yJqTKPrixDzn1VYHQGX/oooamodg==" saltValue="UjrHjOkLYxYB4aFppHBWZQ==" spinCount="100000" sheet="1" formatCells="0" formatColumns="0" formatRows="0" selectLockedCells="1"/>
  <mergeCells count="5">
    <mergeCell ref="A1:D1"/>
    <mergeCell ref="A2:D2"/>
    <mergeCell ref="A3:A4"/>
    <mergeCell ref="B3:C3"/>
    <mergeCell ref="D3:D4"/>
  </mergeCells>
  <printOptions horizontalCentered="1"/>
  <pageMargins left="1" right="0.75" top="4.1071428571428599E-2" bottom="1" header="0.3" footer="0.3"/>
  <pageSetup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1</xdr:col>
                    <xdr:colOff>219075</xdr:colOff>
                    <xdr:row>3</xdr:row>
                    <xdr:rowOff>533400</xdr:rowOff>
                  </from>
                  <to>
                    <xdr:col>1</xdr:col>
                    <xdr:colOff>476250</xdr:colOff>
                    <xdr:row>4</xdr:row>
                    <xdr:rowOff>285750</xdr:rowOff>
                  </to>
                </anchor>
              </controlPr>
            </control>
          </mc:Choice>
        </mc:AlternateContent>
        <mc:AlternateContent xmlns:mc="http://schemas.openxmlformats.org/markup-compatibility/2006">
          <mc:Choice Requires="x14">
            <control shapeId="33794" r:id="rId5" name="Check Box 2">
              <controlPr defaultSize="0" autoFill="0" autoLine="0" autoPict="0">
                <anchor moveWithCells="1">
                  <from>
                    <xdr:col>2</xdr:col>
                    <xdr:colOff>219075</xdr:colOff>
                    <xdr:row>3</xdr:row>
                    <xdr:rowOff>533400</xdr:rowOff>
                  </from>
                  <to>
                    <xdr:col>2</xdr:col>
                    <xdr:colOff>476250</xdr:colOff>
                    <xdr:row>4</xdr:row>
                    <xdr:rowOff>285750</xdr:rowOff>
                  </to>
                </anchor>
              </controlPr>
            </control>
          </mc:Choice>
        </mc:AlternateContent>
        <mc:AlternateContent xmlns:mc="http://schemas.openxmlformats.org/markup-compatibility/2006">
          <mc:Choice Requires="x14">
            <control shapeId="33795" r:id="rId6" name="Check Box 3">
              <controlPr defaultSize="0" autoFill="0" autoLine="0" autoPict="0">
                <anchor moveWithCells="1">
                  <from>
                    <xdr:col>1</xdr:col>
                    <xdr:colOff>209550</xdr:colOff>
                    <xdr:row>6</xdr:row>
                    <xdr:rowOff>447675</xdr:rowOff>
                  </from>
                  <to>
                    <xdr:col>1</xdr:col>
                    <xdr:colOff>466725</xdr:colOff>
                    <xdr:row>7</xdr:row>
                    <xdr:rowOff>200025</xdr:rowOff>
                  </to>
                </anchor>
              </controlPr>
            </control>
          </mc:Choice>
        </mc:AlternateContent>
        <mc:AlternateContent xmlns:mc="http://schemas.openxmlformats.org/markup-compatibility/2006">
          <mc:Choice Requires="x14">
            <control shapeId="33796" r:id="rId7" name="Check Box 4">
              <controlPr defaultSize="0" autoFill="0" autoLine="0" autoPict="0">
                <anchor moveWithCells="1">
                  <from>
                    <xdr:col>2</xdr:col>
                    <xdr:colOff>219075</xdr:colOff>
                    <xdr:row>6</xdr:row>
                    <xdr:rowOff>447675</xdr:rowOff>
                  </from>
                  <to>
                    <xdr:col>2</xdr:col>
                    <xdr:colOff>476250</xdr:colOff>
                    <xdr:row>7</xdr:row>
                    <xdr:rowOff>200025</xdr:rowOff>
                  </to>
                </anchor>
              </controlPr>
            </control>
          </mc:Choice>
        </mc:AlternateContent>
        <mc:AlternateContent xmlns:mc="http://schemas.openxmlformats.org/markup-compatibility/2006">
          <mc:Choice Requires="x14">
            <control shapeId="33797" r:id="rId8" name="Check Box 5">
              <controlPr defaultSize="0" autoFill="0" autoLine="0" autoPict="0">
                <anchor moveWithCells="1">
                  <from>
                    <xdr:col>1</xdr:col>
                    <xdr:colOff>209550</xdr:colOff>
                    <xdr:row>7</xdr:row>
                    <xdr:rowOff>447675</xdr:rowOff>
                  </from>
                  <to>
                    <xdr:col>1</xdr:col>
                    <xdr:colOff>466725</xdr:colOff>
                    <xdr:row>8</xdr:row>
                    <xdr:rowOff>200025</xdr:rowOff>
                  </to>
                </anchor>
              </controlPr>
            </control>
          </mc:Choice>
        </mc:AlternateContent>
        <mc:AlternateContent xmlns:mc="http://schemas.openxmlformats.org/markup-compatibility/2006">
          <mc:Choice Requires="x14">
            <control shapeId="33798" r:id="rId9" name="Check Box 6">
              <controlPr defaultSize="0" autoFill="0" autoLine="0" autoPict="0">
                <anchor moveWithCells="1">
                  <from>
                    <xdr:col>2</xdr:col>
                    <xdr:colOff>219075</xdr:colOff>
                    <xdr:row>7</xdr:row>
                    <xdr:rowOff>447675</xdr:rowOff>
                  </from>
                  <to>
                    <xdr:col>2</xdr:col>
                    <xdr:colOff>476250</xdr:colOff>
                    <xdr:row>8</xdr:row>
                    <xdr:rowOff>200025</xdr:rowOff>
                  </to>
                </anchor>
              </controlPr>
            </control>
          </mc:Choice>
        </mc:AlternateContent>
        <mc:AlternateContent xmlns:mc="http://schemas.openxmlformats.org/markup-compatibility/2006">
          <mc:Choice Requires="x14">
            <control shapeId="33799" r:id="rId10" name="Check Box 7">
              <controlPr defaultSize="0" autoFill="0" autoLine="0" autoPict="0">
                <anchor moveWithCells="1">
                  <from>
                    <xdr:col>1</xdr:col>
                    <xdr:colOff>209550</xdr:colOff>
                    <xdr:row>6</xdr:row>
                    <xdr:rowOff>447675</xdr:rowOff>
                  </from>
                  <to>
                    <xdr:col>1</xdr:col>
                    <xdr:colOff>466725</xdr:colOff>
                    <xdr:row>7</xdr:row>
                    <xdr:rowOff>200025</xdr:rowOff>
                  </to>
                </anchor>
              </controlPr>
            </control>
          </mc:Choice>
        </mc:AlternateContent>
        <mc:AlternateContent xmlns:mc="http://schemas.openxmlformats.org/markup-compatibility/2006">
          <mc:Choice Requires="x14">
            <control shapeId="33800" r:id="rId11" name="Check Box 8">
              <controlPr defaultSize="0" autoFill="0" autoLine="0" autoPict="0">
                <anchor moveWithCells="1">
                  <from>
                    <xdr:col>2</xdr:col>
                    <xdr:colOff>219075</xdr:colOff>
                    <xdr:row>6</xdr:row>
                    <xdr:rowOff>447675</xdr:rowOff>
                  </from>
                  <to>
                    <xdr:col>2</xdr:col>
                    <xdr:colOff>476250</xdr:colOff>
                    <xdr:row>7</xdr:row>
                    <xdr:rowOff>200025</xdr:rowOff>
                  </to>
                </anchor>
              </controlPr>
            </control>
          </mc:Choice>
        </mc:AlternateContent>
        <mc:AlternateContent xmlns:mc="http://schemas.openxmlformats.org/markup-compatibility/2006">
          <mc:Choice Requires="x14">
            <control shapeId="33801" r:id="rId12" name="Check Box 9">
              <controlPr defaultSize="0" autoFill="0" autoLine="0" autoPict="0">
                <anchor moveWithCells="1">
                  <from>
                    <xdr:col>1</xdr:col>
                    <xdr:colOff>209550</xdr:colOff>
                    <xdr:row>4</xdr:row>
                    <xdr:rowOff>447675</xdr:rowOff>
                  </from>
                  <to>
                    <xdr:col>1</xdr:col>
                    <xdr:colOff>466725</xdr:colOff>
                    <xdr:row>5</xdr:row>
                    <xdr:rowOff>200025</xdr:rowOff>
                  </to>
                </anchor>
              </controlPr>
            </control>
          </mc:Choice>
        </mc:AlternateContent>
        <mc:AlternateContent xmlns:mc="http://schemas.openxmlformats.org/markup-compatibility/2006">
          <mc:Choice Requires="x14">
            <control shapeId="33802" r:id="rId13" name="Check Box 10">
              <controlPr defaultSize="0" autoFill="0" autoLine="0" autoPict="0">
                <anchor moveWithCells="1">
                  <from>
                    <xdr:col>2</xdr:col>
                    <xdr:colOff>219075</xdr:colOff>
                    <xdr:row>4</xdr:row>
                    <xdr:rowOff>447675</xdr:rowOff>
                  </from>
                  <to>
                    <xdr:col>2</xdr:col>
                    <xdr:colOff>476250</xdr:colOff>
                    <xdr:row>5</xdr:row>
                    <xdr:rowOff>200025</xdr:rowOff>
                  </to>
                </anchor>
              </controlPr>
            </control>
          </mc:Choice>
        </mc:AlternateContent>
        <mc:AlternateContent xmlns:mc="http://schemas.openxmlformats.org/markup-compatibility/2006">
          <mc:Choice Requires="x14">
            <control shapeId="33803" r:id="rId14" name="Check Box 11">
              <controlPr defaultSize="0" autoFill="0" autoLine="0" autoPict="0">
                <anchor moveWithCells="1">
                  <from>
                    <xdr:col>1</xdr:col>
                    <xdr:colOff>219075</xdr:colOff>
                    <xdr:row>6</xdr:row>
                    <xdr:rowOff>0</xdr:rowOff>
                  </from>
                  <to>
                    <xdr:col>1</xdr:col>
                    <xdr:colOff>476250</xdr:colOff>
                    <xdr:row>6</xdr:row>
                    <xdr:rowOff>200025</xdr:rowOff>
                  </to>
                </anchor>
              </controlPr>
            </control>
          </mc:Choice>
        </mc:AlternateContent>
        <mc:AlternateContent xmlns:mc="http://schemas.openxmlformats.org/markup-compatibility/2006">
          <mc:Choice Requires="x14">
            <control shapeId="33804" r:id="rId15" name="Check Box 12">
              <controlPr defaultSize="0" autoFill="0" autoLine="0" autoPict="0">
                <anchor moveWithCells="1">
                  <from>
                    <xdr:col>2</xdr:col>
                    <xdr:colOff>219075</xdr:colOff>
                    <xdr:row>6</xdr:row>
                    <xdr:rowOff>0</xdr:rowOff>
                  </from>
                  <to>
                    <xdr:col>2</xdr:col>
                    <xdr:colOff>476250</xdr:colOff>
                    <xdr:row>6</xdr:row>
                    <xdr:rowOff>200025</xdr:rowOff>
                  </to>
                </anchor>
              </controlPr>
            </control>
          </mc:Choice>
        </mc:AlternateContent>
        <mc:AlternateContent xmlns:mc="http://schemas.openxmlformats.org/markup-compatibility/2006">
          <mc:Choice Requires="x14">
            <control shapeId="33805" r:id="rId16" name="Check Box 13">
              <controlPr defaultSize="0" autoFill="0" autoLine="0" autoPict="0">
                <anchor moveWithCells="1">
                  <from>
                    <xdr:col>1</xdr:col>
                    <xdr:colOff>209550</xdr:colOff>
                    <xdr:row>8</xdr:row>
                    <xdr:rowOff>447675</xdr:rowOff>
                  </from>
                  <to>
                    <xdr:col>1</xdr:col>
                    <xdr:colOff>466725</xdr:colOff>
                    <xdr:row>9</xdr:row>
                    <xdr:rowOff>200025</xdr:rowOff>
                  </to>
                </anchor>
              </controlPr>
            </control>
          </mc:Choice>
        </mc:AlternateContent>
        <mc:AlternateContent xmlns:mc="http://schemas.openxmlformats.org/markup-compatibility/2006">
          <mc:Choice Requires="x14">
            <control shapeId="33806" r:id="rId17" name="Check Box 14">
              <controlPr defaultSize="0" autoFill="0" autoLine="0" autoPict="0">
                <anchor moveWithCells="1">
                  <from>
                    <xdr:col>2</xdr:col>
                    <xdr:colOff>219075</xdr:colOff>
                    <xdr:row>8</xdr:row>
                    <xdr:rowOff>447675</xdr:rowOff>
                  </from>
                  <to>
                    <xdr:col>2</xdr:col>
                    <xdr:colOff>476250</xdr:colOff>
                    <xdr:row>9</xdr:row>
                    <xdr:rowOff>200025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59999389629810485"/>
  </sheetPr>
  <dimension ref="A1"/>
  <sheetViews>
    <sheetView workbookViewId="0"/>
  </sheetViews>
  <sheetFormatPr defaultRowHeight="15" x14ac:dyDescent="0.25"/>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theme="7" tint="0.59999389629810485"/>
  </sheetPr>
  <dimension ref="A1:I22"/>
  <sheetViews>
    <sheetView showGridLines="0" zoomScale="80" zoomScaleNormal="80" zoomScaleSheetLayoutView="80" zoomScalePageLayoutView="70" workbookViewId="0">
      <selection activeCell="A3" sqref="A3:A6"/>
    </sheetView>
  </sheetViews>
  <sheetFormatPr defaultColWidth="8.85546875" defaultRowHeight="15" x14ac:dyDescent="0.25"/>
  <cols>
    <col min="1" max="1" width="13" style="37" customWidth="1"/>
    <col min="2" max="3" width="36.28515625" style="37" customWidth="1"/>
    <col min="4" max="4" width="13" style="37" customWidth="1"/>
    <col min="5" max="6" width="36.28515625" style="37" customWidth="1"/>
    <col min="7" max="7" width="13" style="37" customWidth="1"/>
    <col min="8" max="9" width="36.28515625" style="37" customWidth="1"/>
    <col min="10" max="16384" width="8.85546875" style="37"/>
  </cols>
  <sheetData>
    <row r="1" spans="1:9" ht="25.15" customHeight="1" thickBot="1" x14ac:dyDescent="0.3">
      <c r="A1" s="573" t="s">
        <v>66</v>
      </c>
      <c r="B1" s="574"/>
      <c r="C1" s="575"/>
      <c r="D1" s="573" t="s">
        <v>66</v>
      </c>
      <c r="E1" s="574"/>
      <c r="F1" s="575"/>
      <c r="G1" s="573" t="s">
        <v>66</v>
      </c>
      <c r="H1" s="574"/>
      <c r="I1" s="575"/>
    </row>
    <row r="2" spans="1:9" ht="17.25" customHeight="1" x14ac:dyDescent="0.25">
      <c r="A2" s="295" t="s">
        <v>67</v>
      </c>
      <c r="B2" s="290" t="s">
        <v>68</v>
      </c>
      <c r="C2" s="291" t="s">
        <v>69</v>
      </c>
      <c r="D2" s="295" t="s">
        <v>67</v>
      </c>
      <c r="E2" s="290" t="s">
        <v>68</v>
      </c>
      <c r="F2" s="291" t="s">
        <v>69</v>
      </c>
      <c r="G2" s="295" t="s">
        <v>67</v>
      </c>
      <c r="H2" s="290" t="s">
        <v>68</v>
      </c>
      <c r="I2" s="291" t="s">
        <v>69</v>
      </c>
    </row>
    <row r="3" spans="1:9" ht="30" customHeight="1" x14ac:dyDescent="0.25">
      <c r="A3" s="576"/>
      <c r="B3" s="292"/>
      <c r="C3" s="149"/>
      <c r="D3" s="576"/>
      <c r="E3" s="292"/>
      <c r="F3" s="149"/>
      <c r="G3" s="576" t="s">
        <v>1</v>
      </c>
      <c r="H3" s="292" t="s">
        <v>1</v>
      </c>
      <c r="I3" s="149" t="s">
        <v>1</v>
      </c>
    </row>
    <row r="4" spans="1:9" ht="30" customHeight="1" x14ac:dyDescent="0.25">
      <c r="A4" s="576"/>
      <c r="B4" s="292"/>
      <c r="C4" s="149"/>
      <c r="D4" s="576"/>
      <c r="E4" s="292"/>
      <c r="F4" s="149"/>
      <c r="G4" s="576"/>
      <c r="H4" s="292" t="s">
        <v>1</v>
      </c>
      <c r="I4" s="149" t="s">
        <v>1</v>
      </c>
    </row>
    <row r="5" spans="1:9" ht="30" customHeight="1" x14ac:dyDescent="0.25">
      <c r="A5" s="576"/>
      <c r="B5" s="292"/>
      <c r="C5" s="149"/>
      <c r="D5" s="576"/>
      <c r="E5" s="292"/>
      <c r="F5" s="149"/>
      <c r="G5" s="576"/>
      <c r="H5" s="292" t="s">
        <v>1</v>
      </c>
      <c r="I5" s="149" t="s">
        <v>1</v>
      </c>
    </row>
    <row r="6" spans="1:9" ht="30" customHeight="1" x14ac:dyDescent="0.25">
      <c r="A6" s="576"/>
      <c r="B6" s="292"/>
      <c r="C6" s="149"/>
      <c r="D6" s="576"/>
      <c r="E6" s="292"/>
      <c r="F6" s="149"/>
      <c r="G6" s="576"/>
      <c r="H6" s="292" t="s">
        <v>1</v>
      </c>
      <c r="I6" s="149" t="s">
        <v>1</v>
      </c>
    </row>
    <row r="7" spans="1:9" ht="30" customHeight="1" x14ac:dyDescent="0.25">
      <c r="A7" s="576"/>
      <c r="B7" s="292"/>
      <c r="C7" s="149"/>
      <c r="D7" s="576"/>
      <c r="E7" s="292"/>
      <c r="F7" s="149"/>
      <c r="G7" s="576"/>
      <c r="H7" s="292"/>
      <c r="I7" s="149"/>
    </row>
    <row r="8" spans="1:9" ht="30" customHeight="1" x14ac:dyDescent="0.25">
      <c r="A8" s="576"/>
      <c r="B8" s="292"/>
      <c r="C8" s="149"/>
      <c r="D8" s="576"/>
      <c r="E8" s="292"/>
      <c r="F8" s="149"/>
      <c r="G8" s="576"/>
      <c r="H8" s="292"/>
      <c r="I8" s="149"/>
    </row>
    <row r="9" spans="1:9" ht="30" customHeight="1" x14ac:dyDescent="0.25">
      <c r="A9" s="576"/>
      <c r="B9" s="292"/>
      <c r="C9" s="149"/>
      <c r="D9" s="576"/>
      <c r="E9" s="292"/>
      <c r="F9" s="149"/>
      <c r="G9" s="576"/>
      <c r="H9" s="292"/>
      <c r="I9" s="149"/>
    </row>
    <row r="10" spans="1:9" ht="30" customHeight="1" x14ac:dyDescent="0.25">
      <c r="A10" s="576"/>
      <c r="B10" s="292"/>
      <c r="C10" s="149"/>
      <c r="D10" s="576"/>
      <c r="E10" s="292"/>
      <c r="F10" s="149"/>
      <c r="G10" s="576"/>
      <c r="H10" s="292"/>
      <c r="I10" s="149"/>
    </row>
    <row r="11" spans="1:9" ht="30" customHeight="1" x14ac:dyDescent="0.25">
      <c r="A11" s="576"/>
      <c r="B11" s="292"/>
      <c r="C11" s="149"/>
      <c r="D11" s="576"/>
      <c r="E11" s="292"/>
      <c r="F11" s="149"/>
      <c r="G11" s="576"/>
      <c r="H11" s="292"/>
      <c r="I11" s="149"/>
    </row>
    <row r="12" spans="1:9" ht="30" customHeight="1" x14ac:dyDescent="0.25">
      <c r="A12" s="576"/>
      <c r="B12" s="292"/>
      <c r="C12" s="149"/>
      <c r="D12" s="576"/>
      <c r="E12" s="292"/>
      <c r="F12" s="149"/>
      <c r="G12" s="576"/>
      <c r="H12" s="292"/>
      <c r="I12" s="149"/>
    </row>
    <row r="13" spans="1:9" ht="30" customHeight="1" x14ac:dyDescent="0.25">
      <c r="A13" s="576"/>
      <c r="B13" s="292"/>
      <c r="C13" s="149"/>
      <c r="D13" s="576"/>
      <c r="E13" s="292"/>
      <c r="F13" s="149"/>
      <c r="G13" s="576"/>
      <c r="H13" s="292"/>
      <c r="I13" s="149"/>
    </row>
    <row r="14" spans="1:9" ht="30" customHeight="1" x14ac:dyDescent="0.25">
      <c r="A14" s="576"/>
      <c r="B14" s="292"/>
      <c r="C14" s="149"/>
      <c r="D14" s="576"/>
      <c r="E14" s="292"/>
      <c r="F14" s="149"/>
      <c r="G14" s="576"/>
      <c r="H14" s="292"/>
      <c r="I14" s="149"/>
    </row>
    <row r="15" spans="1:9" ht="30" customHeight="1" x14ac:dyDescent="0.25">
      <c r="A15" s="576"/>
      <c r="B15" s="292"/>
      <c r="C15" s="149"/>
      <c r="D15" s="576"/>
      <c r="E15" s="292"/>
      <c r="F15" s="149"/>
      <c r="G15" s="576"/>
      <c r="H15" s="292"/>
      <c r="I15" s="149"/>
    </row>
    <row r="16" spans="1:9" ht="30" customHeight="1" x14ac:dyDescent="0.25">
      <c r="A16" s="576"/>
      <c r="B16" s="292"/>
      <c r="C16" s="149"/>
      <c r="D16" s="576"/>
      <c r="E16" s="292"/>
      <c r="F16" s="149"/>
      <c r="G16" s="576"/>
      <c r="H16" s="292"/>
      <c r="I16" s="149"/>
    </row>
    <row r="17" spans="1:9" ht="30" customHeight="1" x14ac:dyDescent="0.25">
      <c r="A17" s="576"/>
      <c r="B17" s="292"/>
      <c r="C17" s="149"/>
      <c r="D17" s="576"/>
      <c r="E17" s="292"/>
      <c r="F17" s="149"/>
      <c r="G17" s="576"/>
      <c r="H17" s="292"/>
      <c r="I17" s="149"/>
    </row>
    <row r="18" spans="1:9" ht="30" customHeight="1" x14ac:dyDescent="0.25">
      <c r="A18" s="576"/>
      <c r="B18" s="292"/>
      <c r="C18" s="149"/>
      <c r="D18" s="576"/>
      <c r="E18" s="292"/>
      <c r="F18" s="149"/>
      <c r="G18" s="576"/>
      <c r="H18" s="292"/>
      <c r="I18" s="149"/>
    </row>
    <row r="19" spans="1:9" ht="30" customHeight="1" x14ac:dyDescent="0.25">
      <c r="A19" s="576"/>
      <c r="B19" s="292"/>
      <c r="C19" s="149"/>
      <c r="D19" s="576"/>
      <c r="E19" s="292"/>
      <c r="F19" s="149"/>
      <c r="G19" s="576"/>
      <c r="H19" s="292"/>
      <c r="I19" s="149"/>
    </row>
    <row r="20" spans="1:9" ht="30" customHeight="1" x14ac:dyDescent="0.25">
      <c r="A20" s="576"/>
      <c r="B20" s="292"/>
      <c r="C20" s="149"/>
      <c r="D20" s="576"/>
      <c r="E20" s="292"/>
      <c r="F20" s="149"/>
      <c r="G20" s="576"/>
      <c r="H20" s="292"/>
      <c r="I20" s="149"/>
    </row>
    <row r="21" spans="1:9" ht="30" customHeight="1" x14ac:dyDescent="0.25">
      <c r="A21" s="576"/>
      <c r="B21" s="292"/>
      <c r="C21" s="149"/>
      <c r="D21" s="576"/>
      <c r="E21" s="292"/>
      <c r="F21" s="149"/>
      <c r="G21" s="576"/>
      <c r="H21" s="292"/>
      <c r="I21" s="149"/>
    </row>
    <row r="22" spans="1:9" ht="30" customHeight="1" thickBot="1" x14ac:dyDescent="0.3">
      <c r="A22" s="577"/>
      <c r="B22" s="296"/>
      <c r="C22" s="150"/>
      <c r="D22" s="577"/>
      <c r="E22" s="296"/>
      <c r="F22" s="150"/>
      <c r="G22" s="577"/>
      <c r="H22" s="296"/>
      <c r="I22" s="150"/>
    </row>
  </sheetData>
  <sheetProtection algorithmName="SHA-512" hashValue="vqgjxvpgOkqrGhiHbcEWyTzKOwXA+sHytA/qAJ3Slu1Oa8TafpJlv1AdqUQBkZ88QQgogefxZayNQzgaNi7GNA==" saltValue="K4/PXEBuBd75IUY+wnTY+A==" spinCount="100000" sheet="1" objects="1" scenarios="1" formatCells="0" formatColumns="0" formatRows="0" selectLockedCells="1"/>
  <mergeCells count="18">
    <mergeCell ref="G19:G22"/>
    <mergeCell ref="D1:F1"/>
    <mergeCell ref="D3:D6"/>
    <mergeCell ref="D7:D10"/>
    <mergeCell ref="D11:D14"/>
    <mergeCell ref="D15:D18"/>
    <mergeCell ref="D19:D22"/>
    <mergeCell ref="G1:I1"/>
    <mergeCell ref="G3:G6"/>
    <mergeCell ref="G7:G10"/>
    <mergeCell ref="G11:G14"/>
    <mergeCell ref="G15:G18"/>
    <mergeCell ref="A1:C1"/>
    <mergeCell ref="A7:A10"/>
    <mergeCell ref="A11:A14"/>
    <mergeCell ref="A15:A18"/>
    <mergeCell ref="A19:A22"/>
    <mergeCell ref="A3:A6"/>
  </mergeCells>
  <printOptions horizontalCentered="1" verticalCentered="1"/>
  <pageMargins left="1" right="0.75" top="3.46428571428571E-2" bottom="1" header="0.3" footer="0.3"/>
  <pageSetup scale="97" pageOrder="overThenDown"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2" tint="-0.249977111117893"/>
  </sheetPr>
  <dimension ref="A1"/>
  <sheetViews>
    <sheetView workbookViewId="0">
      <selection activeCell="O25" sqref="O25"/>
    </sheetView>
  </sheetViews>
  <sheetFormatPr defaultRowHeight="15" x14ac:dyDescent="0.25"/>
  <sheetData/>
  <pageMargins left="0.7" right="0.7" top="0.75" bottom="0.75" header="0.3" footer="0.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theme="2" tint="-0.249977111117893"/>
  </sheetPr>
  <dimension ref="A1:I26"/>
  <sheetViews>
    <sheetView showGridLines="0" zoomScale="80" zoomScaleNormal="80" zoomScaleSheetLayoutView="70" zoomScalePageLayoutView="80" workbookViewId="0">
      <selection activeCell="I21" sqref="I21"/>
    </sheetView>
  </sheetViews>
  <sheetFormatPr defaultColWidth="8.85546875" defaultRowHeight="15" x14ac:dyDescent="0.25"/>
  <cols>
    <col min="1" max="1" width="22.5703125" style="133" customWidth="1"/>
    <col min="2" max="2" width="45.28515625" style="133" customWidth="1"/>
    <col min="3" max="3" width="16.85546875" style="133" customWidth="1"/>
    <col min="4" max="4" width="22.5703125" style="133" customWidth="1"/>
    <col min="5" max="5" width="45.28515625" style="133" customWidth="1"/>
    <col min="6" max="6" width="16.85546875" style="133" customWidth="1"/>
    <col min="7" max="7" width="22.5703125" style="133" customWidth="1"/>
    <col min="8" max="8" width="45.28515625" style="133" customWidth="1"/>
    <col min="9" max="9" width="16.85546875" style="133" customWidth="1"/>
    <col min="10" max="16384" width="8.85546875" style="133"/>
  </cols>
  <sheetData>
    <row r="1" spans="1:9" ht="21.6" customHeight="1" thickTop="1" x14ac:dyDescent="0.25">
      <c r="A1" s="580" t="s">
        <v>70</v>
      </c>
      <c r="B1" s="581"/>
      <c r="C1" s="582"/>
      <c r="D1" s="580" t="s">
        <v>70</v>
      </c>
      <c r="E1" s="581"/>
      <c r="F1" s="582"/>
      <c r="G1" s="580" t="s">
        <v>70</v>
      </c>
      <c r="H1" s="581"/>
      <c r="I1" s="582"/>
    </row>
    <row r="2" spans="1:9" ht="39" customHeight="1" thickBot="1" x14ac:dyDescent="0.3">
      <c r="A2" s="583" t="s">
        <v>264</v>
      </c>
      <c r="B2" s="584"/>
      <c r="C2" s="585"/>
      <c r="D2" s="583" t="s">
        <v>264</v>
      </c>
      <c r="E2" s="584"/>
      <c r="F2" s="585"/>
      <c r="G2" s="583" t="s">
        <v>264</v>
      </c>
      <c r="H2" s="584"/>
      <c r="I2" s="585"/>
    </row>
    <row r="3" spans="1:9" ht="34.9" customHeight="1" thickTop="1" x14ac:dyDescent="0.25">
      <c r="A3" s="586" t="s">
        <v>67</v>
      </c>
      <c r="B3" s="403"/>
      <c r="C3" s="189" t="s">
        <v>111</v>
      </c>
      <c r="D3" s="586" t="s">
        <v>67</v>
      </c>
      <c r="E3" s="403"/>
      <c r="F3" s="189" t="s">
        <v>111</v>
      </c>
      <c r="G3" s="586" t="s">
        <v>67</v>
      </c>
      <c r="H3" s="403"/>
      <c r="I3" s="189" t="s">
        <v>111</v>
      </c>
    </row>
    <row r="4" spans="1:9" ht="26.25" customHeight="1" x14ac:dyDescent="0.25">
      <c r="A4" s="579" t="s">
        <v>71</v>
      </c>
      <c r="B4" s="191"/>
      <c r="C4" s="192"/>
      <c r="D4" s="579" t="s">
        <v>71</v>
      </c>
      <c r="E4" s="191" t="s">
        <v>1</v>
      </c>
      <c r="F4" s="192" t="s">
        <v>1</v>
      </c>
      <c r="G4" s="579" t="s">
        <v>71</v>
      </c>
      <c r="H4" s="191" t="s">
        <v>1</v>
      </c>
      <c r="I4" s="192" t="s">
        <v>1</v>
      </c>
    </row>
    <row r="5" spans="1:9" ht="26.25" customHeight="1" x14ac:dyDescent="0.25">
      <c r="A5" s="579"/>
      <c r="B5" s="191" t="s">
        <v>1</v>
      </c>
      <c r="C5" s="192" t="s">
        <v>1</v>
      </c>
      <c r="D5" s="579"/>
      <c r="E5" s="191" t="s">
        <v>1</v>
      </c>
      <c r="F5" s="192" t="s">
        <v>1</v>
      </c>
      <c r="G5" s="579"/>
      <c r="H5" s="191"/>
      <c r="I5" s="192" t="s">
        <v>1</v>
      </c>
    </row>
    <row r="6" spans="1:9" ht="26.25" customHeight="1" x14ac:dyDescent="0.25">
      <c r="A6" s="579"/>
      <c r="B6" s="191" t="s">
        <v>1</v>
      </c>
      <c r="C6" s="192" t="s">
        <v>1</v>
      </c>
      <c r="D6" s="579"/>
      <c r="E6" s="191" t="s">
        <v>1</v>
      </c>
      <c r="F6" s="192" t="s">
        <v>1</v>
      </c>
      <c r="G6" s="579"/>
      <c r="H6" s="191" t="s">
        <v>1</v>
      </c>
      <c r="I6" s="192" t="s">
        <v>1</v>
      </c>
    </row>
    <row r="7" spans="1:9" ht="26.25" customHeight="1" x14ac:dyDescent="0.25">
      <c r="A7" s="579"/>
      <c r="B7" s="191" t="s">
        <v>1</v>
      </c>
      <c r="C7" s="192" t="s">
        <v>1</v>
      </c>
      <c r="D7" s="579"/>
      <c r="E7" s="191" t="s">
        <v>1</v>
      </c>
      <c r="F7" s="192" t="s">
        <v>1</v>
      </c>
      <c r="G7" s="579"/>
      <c r="H7" s="191" t="s">
        <v>1</v>
      </c>
      <c r="I7" s="192" t="s">
        <v>1</v>
      </c>
    </row>
    <row r="8" spans="1:9" ht="26.25" customHeight="1" x14ac:dyDescent="0.25">
      <c r="A8" s="579"/>
      <c r="B8" s="191" t="s">
        <v>1</v>
      </c>
      <c r="C8" s="192" t="s">
        <v>1</v>
      </c>
      <c r="D8" s="579"/>
      <c r="E8" s="191" t="s">
        <v>1</v>
      </c>
      <c r="F8" s="192" t="s">
        <v>1</v>
      </c>
      <c r="G8" s="579"/>
      <c r="H8" s="191" t="s">
        <v>1</v>
      </c>
      <c r="I8" s="192" t="s">
        <v>1</v>
      </c>
    </row>
    <row r="9" spans="1:9" ht="26.25" customHeight="1" x14ac:dyDescent="0.25">
      <c r="A9" s="579"/>
      <c r="B9" s="191" t="s">
        <v>1</v>
      </c>
      <c r="C9" s="192" t="s">
        <v>1</v>
      </c>
      <c r="D9" s="579"/>
      <c r="E9" s="191" t="s">
        <v>1</v>
      </c>
      <c r="F9" s="192" t="s">
        <v>1</v>
      </c>
      <c r="G9" s="579"/>
      <c r="H9" s="191" t="s">
        <v>1</v>
      </c>
      <c r="I9" s="192" t="s">
        <v>1</v>
      </c>
    </row>
    <row r="10" spans="1:9" ht="26.25" customHeight="1" x14ac:dyDescent="0.25">
      <c r="A10" s="579"/>
      <c r="B10" s="191" t="s">
        <v>1</v>
      </c>
      <c r="C10" s="192" t="s">
        <v>1</v>
      </c>
      <c r="D10" s="579"/>
      <c r="E10" s="191" t="s">
        <v>1</v>
      </c>
      <c r="F10" s="192" t="s">
        <v>1</v>
      </c>
      <c r="G10" s="579"/>
      <c r="H10" s="191" t="s">
        <v>1</v>
      </c>
      <c r="I10" s="192" t="s">
        <v>1</v>
      </c>
    </row>
    <row r="11" spans="1:9" ht="26.25" customHeight="1" x14ac:dyDescent="0.25">
      <c r="A11" s="587"/>
      <c r="B11" s="191" t="s">
        <v>1</v>
      </c>
      <c r="C11" s="192" t="s">
        <v>1</v>
      </c>
      <c r="D11" s="587"/>
      <c r="E11" s="191" t="s">
        <v>1</v>
      </c>
      <c r="F11" s="192" t="s">
        <v>1</v>
      </c>
      <c r="G11" s="587"/>
      <c r="H11" s="191" t="s">
        <v>1</v>
      </c>
      <c r="I11" s="192" t="s">
        <v>1</v>
      </c>
    </row>
    <row r="12" spans="1:9" ht="26.25" customHeight="1" x14ac:dyDescent="0.25">
      <c r="A12" s="587" t="s">
        <v>112</v>
      </c>
      <c r="B12" s="190" t="s">
        <v>72</v>
      </c>
      <c r="C12" s="192" t="s">
        <v>1</v>
      </c>
      <c r="D12" s="587" t="s">
        <v>112</v>
      </c>
      <c r="E12" s="190" t="s">
        <v>72</v>
      </c>
      <c r="F12" s="192" t="s">
        <v>1</v>
      </c>
      <c r="G12" s="587" t="s">
        <v>112</v>
      </c>
      <c r="H12" s="190" t="s">
        <v>72</v>
      </c>
      <c r="I12" s="192" t="s">
        <v>1</v>
      </c>
    </row>
    <row r="13" spans="1:9" ht="26.25" customHeight="1" x14ac:dyDescent="0.25">
      <c r="A13" s="588"/>
      <c r="B13" s="190" t="s">
        <v>73</v>
      </c>
      <c r="C13" s="192" t="s">
        <v>1</v>
      </c>
      <c r="D13" s="588"/>
      <c r="E13" s="190" t="s">
        <v>73</v>
      </c>
      <c r="F13" s="192" t="s">
        <v>1</v>
      </c>
      <c r="G13" s="588"/>
      <c r="H13" s="190" t="s">
        <v>73</v>
      </c>
      <c r="I13" s="192" t="s">
        <v>1</v>
      </c>
    </row>
    <row r="14" spans="1:9" ht="26.25" customHeight="1" x14ac:dyDescent="0.25">
      <c r="A14" s="588"/>
      <c r="B14" s="190" t="s">
        <v>74</v>
      </c>
      <c r="C14" s="192" t="s">
        <v>1</v>
      </c>
      <c r="D14" s="588"/>
      <c r="E14" s="190" t="s">
        <v>74</v>
      </c>
      <c r="F14" s="192" t="s">
        <v>1</v>
      </c>
      <c r="G14" s="588"/>
      <c r="H14" s="190" t="s">
        <v>74</v>
      </c>
      <c r="I14" s="192" t="s">
        <v>1</v>
      </c>
    </row>
    <row r="15" spans="1:9" ht="26.25" customHeight="1" x14ac:dyDescent="0.25">
      <c r="A15" s="588"/>
      <c r="B15" s="190" t="s">
        <v>75</v>
      </c>
      <c r="C15" s="192" t="s">
        <v>1</v>
      </c>
      <c r="D15" s="588"/>
      <c r="E15" s="190" t="s">
        <v>75</v>
      </c>
      <c r="F15" s="192" t="s">
        <v>1</v>
      </c>
      <c r="G15" s="588"/>
      <c r="H15" s="190" t="s">
        <v>75</v>
      </c>
      <c r="I15" s="192" t="s">
        <v>1</v>
      </c>
    </row>
    <row r="16" spans="1:9" ht="26.25" customHeight="1" x14ac:dyDescent="0.25">
      <c r="A16" s="588"/>
      <c r="B16" s="190" t="s">
        <v>76</v>
      </c>
      <c r="C16" s="192" t="s">
        <v>1</v>
      </c>
      <c r="D16" s="588"/>
      <c r="E16" s="190" t="s">
        <v>76</v>
      </c>
      <c r="F16" s="192" t="s">
        <v>1</v>
      </c>
      <c r="G16" s="588"/>
      <c r="H16" s="190" t="s">
        <v>76</v>
      </c>
      <c r="I16" s="192" t="s">
        <v>1</v>
      </c>
    </row>
    <row r="17" spans="1:9" ht="26.25" customHeight="1" x14ac:dyDescent="0.25">
      <c r="A17" s="588"/>
      <c r="B17" s="190" t="s">
        <v>77</v>
      </c>
      <c r="C17" s="192" t="s">
        <v>1</v>
      </c>
      <c r="D17" s="588"/>
      <c r="E17" s="190" t="s">
        <v>77</v>
      </c>
      <c r="F17" s="192" t="s">
        <v>1</v>
      </c>
      <c r="G17" s="588"/>
      <c r="H17" s="190" t="s">
        <v>77</v>
      </c>
      <c r="I17" s="192" t="s">
        <v>1</v>
      </c>
    </row>
    <row r="18" spans="1:9" ht="26.25" customHeight="1" x14ac:dyDescent="0.25">
      <c r="A18" s="578"/>
      <c r="B18" s="190" t="s">
        <v>78</v>
      </c>
      <c r="C18" s="192" t="s">
        <v>1</v>
      </c>
      <c r="D18" s="578"/>
      <c r="E18" s="190" t="s">
        <v>78</v>
      </c>
      <c r="F18" s="192" t="s">
        <v>1</v>
      </c>
      <c r="G18" s="578"/>
      <c r="H18" s="190" t="s">
        <v>78</v>
      </c>
      <c r="I18" s="192" t="s">
        <v>1</v>
      </c>
    </row>
    <row r="19" spans="1:9" ht="30" customHeight="1" x14ac:dyDescent="0.25">
      <c r="A19" s="578" t="s">
        <v>65</v>
      </c>
      <c r="B19" s="146" t="s">
        <v>79</v>
      </c>
      <c r="C19" s="192" t="s">
        <v>1</v>
      </c>
      <c r="D19" s="578" t="s">
        <v>65</v>
      </c>
      <c r="E19" s="146" t="s">
        <v>79</v>
      </c>
      <c r="F19" s="192" t="s">
        <v>1</v>
      </c>
      <c r="G19" s="578" t="s">
        <v>65</v>
      </c>
      <c r="H19" s="146" t="s">
        <v>79</v>
      </c>
      <c r="I19" s="192" t="s">
        <v>1</v>
      </c>
    </row>
    <row r="20" spans="1:9" ht="30" customHeight="1" x14ac:dyDescent="0.25">
      <c r="A20" s="579"/>
      <c r="B20" s="146" t="s">
        <v>83</v>
      </c>
      <c r="C20" s="192" t="s">
        <v>1</v>
      </c>
      <c r="D20" s="579"/>
      <c r="E20" s="146" t="s">
        <v>83</v>
      </c>
      <c r="F20" s="192" t="s">
        <v>1</v>
      </c>
      <c r="G20" s="579"/>
      <c r="H20" s="146" t="s">
        <v>83</v>
      </c>
      <c r="I20" s="192"/>
    </row>
    <row r="21" spans="1:9" ht="59.45" customHeight="1" x14ac:dyDescent="0.25">
      <c r="A21" s="323" t="s">
        <v>80</v>
      </c>
      <c r="B21" s="325" t="s">
        <v>81</v>
      </c>
      <c r="C21" s="192" t="s">
        <v>1</v>
      </c>
      <c r="D21" s="323" t="s">
        <v>80</v>
      </c>
      <c r="E21" s="325" t="s">
        <v>81</v>
      </c>
      <c r="F21" s="192" t="s">
        <v>1</v>
      </c>
      <c r="G21" s="323" t="s">
        <v>80</v>
      </c>
      <c r="H21" s="325" t="s">
        <v>81</v>
      </c>
      <c r="I21" s="192" t="s">
        <v>1</v>
      </c>
    </row>
    <row r="22" spans="1:9" ht="30" customHeight="1" x14ac:dyDescent="0.25">
      <c r="A22" s="589" t="s">
        <v>324</v>
      </c>
      <c r="B22" s="146" t="s">
        <v>317</v>
      </c>
      <c r="C22" s="192" t="s">
        <v>1</v>
      </c>
      <c r="D22" s="589" t="s">
        <v>324</v>
      </c>
      <c r="E22" s="146" t="s">
        <v>317</v>
      </c>
      <c r="F22" s="192" t="s">
        <v>1</v>
      </c>
      <c r="G22" s="589" t="s">
        <v>324</v>
      </c>
      <c r="H22" s="146" t="s">
        <v>317</v>
      </c>
      <c r="I22" s="192" t="s">
        <v>1</v>
      </c>
    </row>
    <row r="23" spans="1:9" ht="30" customHeight="1" x14ac:dyDescent="0.25">
      <c r="A23" s="590"/>
      <c r="B23" s="146" t="s">
        <v>318</v>
      </c>
      <c r="C23" s="192" t="s">
        <v>1</v>
      </c>
      <c r="D23" s="590"/>
      <c r="E23" s="146" t="s">
        <v>318</v>
      </c>
      <c r="F23" s="192" t="s">
        <v>1</v>
      </c>
      <c r="G23" s="590"/>
      <c r="H23" s="146" t="s">
        <v>318</v>
      </c>
      <c r="I23" s="192" t="s">
        <v>1</v>
      </c>
    </row>
    <row r="24" spans="1:9" ht="30" customHeight="1" x14ac:dyDescent="0.25">
      <c r="A24" s="590"/>
      <c r="B24" s="146" t="s">
        <v>319</v>
      </c>
      <c r="C24" s="192" t="s">
        <v>1</v>
      </c>
      <c r="D24" s="590"/>
      <c r="E24" s="146" t="s">
        <v>319</v>
      </c>
      <c r="F24" s="192" t="s">
        <v>1</v>
      </c>
      <c r="G24" s="590"/>
      <c r="H24" s="146" t="s">
        <v>319</v>
      </c>
      <c r="I24" s="192" t="s">
        <v>1</v>
      </c>
    </row>
    <row r="25" spans="1:9" ht="30" customHeight="1" x14ac:dyDescent="0.25">
      <c r="A25" s="590"/>
      <c r="B25" s="146" t="s">
        <v>320</v>
      </c>
      <c r="C25" s="192" t="s">
        <v>1</v>
      </c>
      <c r="D25" s="590"/>
      <c r="E25" s="146" t="s">
        <v>320</v>
      </c>
      <c r="F25" s="192" t="s">
        <v>1</v>
      </c>
      <c r="G25" s="590"/>
      <c r="H25" s="146" t="s">
        <v>320</v>
      </c>
      <c r="I25" s="192" t="s">
        <v>1</v>
      </c>
    </row>
    <row r="26" spans="1:9" ht="30" customHeight="1" thickBot="1" x14ac:dyDescent="0.3">
      <c r="A26" s="591"/>
      <c r="B26" s="326" t="s">
        <v>321</v>
      </c>
      <c r="C26" s="324" t="s">
        <v>1</v>
      </c>
      <c r="D26" s="591"/>
      <c r="E26" s="326" t="s">
        <v>321</v>
      </c>
      <c r="F26" s="324" t="s">
        <v>1</v>
      </c>
      <c r="G26" s="591"/>
      <c r="H26" s="326" t="s">
        <v>321</v>
      </c>
      <c r="I26" s="324" t="s">
        <v>1</v>
      </c>
    </row>
  </sheetData>
  <sheetProtection algorithmName="SHA-512" hashValue="au7XMPfjUb81iHoYtBabIO1+QBVUP/hHeg+rwEIS9LJbsxcCY7R1sRXObKl+cG5z7HfzQCyRCGiL/X3aYx1aRw==" saltValue="9IGxOjdmhPhTuQjLCW13Kw==" spinCount="100000" sheet="1" objects="1" scenarios="1" formatCells="0" formatColumns="0" formatRows="0" selectLockedCells="1"/>
  <mergeCells count="21">
    <mergeCell ref="A22:A26"/>
    <mergeCell ref="D22:D26"/>
    <mergeCell ref="G22:G26"/>
    <mergeCell ref="D19:D20"/>
    <mergeCell ref="G1:I1"/>
    <mergeCell ref="G2:I2"/>
    <mergeCell ref="G3:H3"/>
    <mergeCell ref="G4:G11"/>
    <mergeCell ref="G12:G18"/>
    <mergeCell ref="G19:G20"/>
    <mergeCell ref="D1:F1"/>
    <mergeCell ref="D2:F2"/>
    <mergeCell ref="D3:E3"/>
    <mergeCell ref="D4:D11"/>
    <mergeCell ref="D12:D18"/>
    <mergeCell ref="A4:A11"/>
    <mergeCell ref="A19:A20"/>
    <mergeCell ref="A1:C1"/>
    <mergeCell ref="A2:C2"/>
    <mergeCell ref="A3:B3"/>
    <mergeCell ref="A12:A18"/>
  </mergeCells>
  <printOptions horizontalCentered="1" verticalCentered="1"/>
  <pageMargins left="1" right="0.75" top="2.3809523809523801E-2" bottom="0.5" header="0.3" footer="0.3"/>
  <pageSetup scale="9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tabColor theme="4" tint="0.59999389629810485"/>
  </sheetPr>
  <dimension ref="A1:E25"/>
  <sheetViews>
    <sheetView showGridLines="0" topLeftCell="A13" zoomScale="80" zoomScaleNormal="80" zoomScaleSheetLayoutView="100" zoomScalePageLayoutView="70" workbookViewId="0">
      <selection activeCell="B4" sqref="B4:E4"/>
    </sheetView>
  </sheetViews>
  <sheetFormatPr defaultRowHeight="15" x14ac:dyDescent="0.25"/>
  <cols>
    <col min="1" max="1" width="23" customWidth="1"/>
    <col min="2" max="2" width="20.28515625" customWidth="1"/>
    <col min="3" max="3" width="3.5703125" customWidth="1"/>
    <col min="4" max="4" width="13" customWidth="1"/>
    <col min="5" max="5" width="38.5703125" customWidth="1"/>
  </cols>
  <sheetData>
    <row r="1" spans="1:5" ht="24" customHeight="1" x14ac:dyDescent="0.25">
      <c r="A1" s="343" t="s">
        <v>20</v>
      </c>
      <c r="B1" s="343"/>
      <c r="C1" s="343"/>
      <c r="D1" s="343"/>
      <c r="E1" s="343"/>
    </row>
    <row r="2" spans="1:5" s="13" customFormat="1" ht="170.45" customHeight="1" thickBot="1" x14ac:dyDescent="0.3">
      <c r="A2" s="352" t="s">
        <v>313</v>
      </c>
      <c r="B2" s="352"/>
      <c r="C2" s="352"/>
      <c r="D2" s="352"/>
      <c r="E2" s="352"/>
    </row>
    <row r="3" spans="1:5" ht="22.5" customHeight="1" thickBot="1" x14ac:dyDescent="0.3">
      <c r="A3" s="353" t="s">
        <v>21</v>
      </c>
      <c r="B3" s="354"/>
      <c r="C3" s="354"/>
      <c r="D3" s="354"/>
      <c r="E3" s="355"/>
    </row>
    <row r="4" spans="1:5" ht="34.9" customHeight="1" thickTop="1" x14ac:dyDescent="0.25">
      <c r="A4" s="16" t="s">
        <v>22</v>
      </c>
      <c r="B4" s="333" t="s">
        <v>1</v>
      </c>
      <c r="C4" s="334"/>
      <c r="D4" s="334"/>
      <c r="E4" s="335"/>
    </row>
    <row r="5" spans="1:5" ht="30" customHeight="1" x14ac:dyDescent="0.25">
      <c r="A5" s="83" t="s">
        <v>23</v>
      </c>
      <c r="B5" s="340" t="str">
        <f>'Title Page'!A12</f>
        <v>Insert Owner/Developer Name</v>
      </c>
      <c r="C5" s="340"/>
      <c r="D5" s="340"/>
      <c r="E5" s="341"/>
    </row>
    <row r="6" spans="1:5" ht="30" customHeight="1" x14ac:dyDescent="0.25">
      <c r="A6" s="17" t="s">
        <v>24</v>
      </c>
      <c r="B6" s="336" t="str">
        <f>'Title Page'!A13</f>
        <v>Insert Title</v>
      </c>
      <c r="C6" s="336"/>
      <c r="D6" s="336"/>
      <c r="E6" s="337"/>
    </row>
    <row r="7" spans="1:5" ht="30" customHeight="1" x14ac:dyDescent="0.25">
      <c r="A7" s="17" t="s">
        <v>25</v>
      </c>
      <c r="B7" s="336" t="str">
        <f>'Title Page'!A14</f>
        <v>Insert Company Name</v>
      </c>
      <c r="C7" s="336"/>
      <c r="D7" s="336"/>
      <c r="E7" s="337"/>
    </row>
    <row r="8" spans="1:5" ht="30" customHeight="1" x14ac:dyDescent="0.25">
      <c r="A8" s="17" t="s">
        <v>26</v>
      </c>
      <c r="B8" s="338" t="str">
        <f>'Title Page'!A15</f>
        <v>Insert Address</v>
      </c>
      <c r="C8" s="338"/>
      <c r="D8" s="338"/>
      <c r="E8" s="339"/>
    </row>
    <row r="9" spans="1:5" s="37" customFormat="1" ht="30" customHeight="1" x14ac:dyDescent="0.25">
      <c r="A9" s="17" t="s">
        <v>217</v>
      </c>
      <c r="B9" s="338" t="str">
        <f>'Title Page'!A16</f>
        <v>Insert City, State, ZIP</v>
      </c>
      <c r="C9" s="338"/>
      <c r="D9" s="338"/>
      <c r="E9" s="339"/>
    </row>
    <row r="10" spans="1:5" ht="30" customHeight="1" x14ac:dyDescent="0.25">
      <c r="A10" s="17" t="s">
        <v>27</v>
      </c>
      <c r="B10" s="331"/>
      <c r="C10" s="331"/>
      <c r="D10" s="331"/>
      <c r="E10" s="332"/>
    </row>
    <row r="11" spans="1:5" ht="30" customHeight="1" x14ac:dyDescent="0.25">
      <c r="A11" s="17" t="s">
        <v>28</v>
      </c>
      <c r="B11" s="336" t="str">
        <f>'Title Page'!A17</f>
        <v>Insert Telephone No.</v>
      </c>
      <c r="C11" s="336"/>
      <c r="D11" s="351"/>
      <c r="E11" s="337"/>
    </row>
    <row r="12" spans="1:5" ht="30" customHeight="1" thickBot="1" x14ac:dyDescent="0.3">
      <c r="A12" s="18" t="s">
        <v>29</v>
      </c>
      <c r="B12" s="347" t="s">
        <v>1</v>
      </c>
      <c r="C12" s="348"/>
      <c r="D12" s="19" t="s">
        <v>30</v>
      </c>
      <c r="E12" s="225" t="s">
        <v>1</v>
      </c>
    </row>
    <row r="13" spans="1:5" ht="30" customHeight="1" thickTop="1" x14ac:dyDescent="0.25">
      <c r="A13" s="83" t="s">
        <v>31</v>
      </c>
      <c r="B13" s="342"/>
      <c r="C13" s="342"/>
      <c r="D13" s="342"/>
      <c r="E13" s="20" t="s">
        <v>32</v>
      </c>
    </row>
    <row r="14" spans="1:5" ht="30" customHeight="1" x14ac:dyDescent="0.25">
      <c r="A14" s="17" t="s">
        <v>24</v>
      </c>
      <c r="B14" s="331" t="s">
        <v>1</v>
      </c>
      <c r="C14" s="331"/>
      <c r="D14" s="331"/>
      <c r="E14" s="349" t="s">
        <v>33</v>
      </c>
    </row>
    <row r="15" spans="1:5" ht="30" customHeight="1" x14ac:dyDescent="0.25">
      <c r="A15" s="17" t="s">
        <v>25</v>
      </c>
      <c r="B15" s="336" t="str">
        <f>'Title Page'!A20</f>
        <v>Insert Consulting/Engineering Firm Name</v>
      </c>
      <c r="C15" s="336"/>
      <c r="D15" s="336"/>
      <c r="E15" s="349"/>
    </row>
    <row r="16" spans="1:5" ht="30" customHeight="1" x14ac:dyDescent="0.25">
      <c r="A16" s="17" t="s">
        <v>26</v>
      </c>
      <c r="B16" s="336" t="str">
        <f>'Title Page'!A21</f>
        <v>Insert Address</v>
      </c>
      <c r="C16" s="336"/>
      <c r="D16" s="336"/>
      <c r="E16" s="349"/>
    </row>
    <row r="17" spans="1:5" s="37" customFormat="1" ht="30" customHeight="1" x14ac:dyDescent="0.25">
      <c r="A17" s="17" t="s">
        <v>217</v>
      </c>
      <c r="B17" s="336" t="str">
        <f>'Title Page'!A22</f>
        <v>Insert City, State, ZIP</v>
      </c>
      <c r="C17" s="336"/>
      <c r="D17" s="336"/>
      <c r="E17" s="349"/>
    </row>
    <row r="18" spans="1:5" ht="30" customHeight="1" x14ac:dyDescent="0.25">
      <c r="A18" s="17" t="s">
        <v>27</v>
      </c>
      <c r="B18" s="331" t="s">
        <v>1</v>
      </c>
      <c r="C18" s="331"/>
      <c r="D18" s="331"/>
      <c r="E18" s="349"/>
    </row>
    <row r="19" spans="1:5" ht="30" customHeight="1" x14ac:dyDescent="0.25">
      <c r="A19" s="17" t="s">
        <v>28</v>
      </c>
      <c r="B19" s="336" t="str">
        <f>'Title Page'!A23</f>
        <v>Insert Telephone No.</v>
      </c>
      <c r="C19" s="336"/>
      <c r="D19" s="336"/>
      <c r="E19" s="349"/>
    </row>
    <row r="20" spans="1:5" ht="30" customHeight="1" x14ac:dyDescent="0.25">
      <c r="A20" s="17" t="s">
        <v>29</v>
      </c>
      <c r="B20" s="331" t="s">
        <v>1</v>
      </c>
      <c r="C20" s="331"/>
      <c r="D20" s="331"/>
      <c r="E20" s="350"/>
    </row>
    <row r="21" spans="1:5" ht="28.15" customHeight="1" x14ac:dyDescent="0.25">
      <c r="A21" s="21" t="s">
        <v>221</v>
      </c>
      <c r="B21" s="331"/>
      <c r="C21" s="331"/>
      <c r="D21" s="331"/>
      <c r="E21" s="332"/>
    </row>
    <row r="22" spans="1:5" ht="49.9" customHeight="1" thickBot="1" x14ac:dyDescent="0.3">
      <c r="A22" s="22" t="s">
        <v>34</v>
      </c>
      <c r="B22" s="345"/>
      <c r="C22" s="345"/>
      <c r="D22" s="345"/>
      <c r="E22" s="346"/>
    </row>
    <row r="23" spans="1:5" ht="46.9" customHeight="1" x14ac:dyDescent="0.25">
      <c r="A23" s="344" t="s">
        <v>96</v>
      </c>
      <c r="B23" s="344"/>
      <c r="C23" s="344"/>
      <c r="D23" s="344"/>
      <c r="E23" s="344"/>
    </row>
    <row r="24" spans="1:5" ht="15.75" x14ac:dyDescent="0.25">
      <c r="A24" s="8"/>
    </row>
    <row r="25" spans="1:5" ht="15.75" x14ac:dyDescent="0.25">
      <c r="A25" s="8"/>
    </row>
  </sheetData>
  <sheetProtection algorithmName="SHA-512" hashValue="4vPB60yXDaDcdWYOmJWnVgmgsPFB6ASJGG4VHzw/afNGMAXbDAlvHwypNQGBCuZ50aWQCUE322FnxQ2Z+FWNUw==" saltValue="l7txxEkOc2RgaWDuAJU6/Q==" spinCount="100000" sheet="1" objects="1" scenarios="1" formatCells="0" formatColumns="0" formatRows="0" selectLockedCells="1"/>
  <mergeCells count="23">
    <mergeCell ref="B17:D17"/>
    <mergeCell ref="B13:D13"/>
    <mergeCell ref="A1:E1"/>
    <mergeCell ref="A23:E23"/>
    <mergeCell ref="B21:E22"/>
    <mergeCell ref="B12:C12"/>
    <mergeCell ref="B14:D14"/>
    <mergeCell ref="E14:E20"/>
    <mergeCell ref="B15:D15"/>
    <mergeCell ref="B16:D16"/>
    <mergeCell ref="B18:D18"/>
    <mergeCell ref="B19:D19"/>
    <mergeCell ref="B20:D20"/>
    <mergeCell ref="B11:E11"/>
    <mergeCell ref="A2:E2"/>
    <mergeCell ref="A3:E3"/>
    <mergeCell ref="B10:E10"/>
    <mergeCell ref="B4:E4"/>
    <mergeCell ref="B6:E6"/>
    <mergeCell ref="B7:E7"/>
    <mergeCell ref="B8:E8"/>
    <mergeCell ref="B5:E5"/>
    <mergeCell ref="B9:E9"/>
  </mergeCells>
  <printOptions horizontalCentered="1" verticalCentered="1"/>
  <pageMargins left="1" right="0.75" top="3.875E-2" bottom="1" header="0.3" footer="0.3"/>
  <pageSetup scale="8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tabColor theme="4" tint="0.59999389629810485"/>
  </sheetPr>
  <dimension ref="A1:B13"/>
  <sheetViews>
    <sheetView showGridLines="0" zoomScale="80" zoomScaleNormal="80" zoomScaleSheetLayoutView="100" zoomScalePageLayoutView="70" workbookViewId="0">
      <selection activeCell="B11" sqref="B11"/>
    </sheetView>
  </sheetViews>
  <sheetFormatPr defaultRowHeight="15" x14ac:dyDescent="0.25"/>
  <cols>
    <col min="1" max="1" width="70.140625" customWidth="1"/>
    <col min="2" max="2" width="18.85546875" customWidth="1"/>
    <col min="3" max="3" width="9.140625" customWidth="1"/>
    <col min="5" max="5" width="12.5703125" customWidth="1"/>
    <col min="7" max="7" width="9.140625" customWidth="1"/>
  </cols>
  <sheetData>
    <row r="1" spans="1:2" ht="21.75" thickBot="1" x14ac:dyDescent="0.3">
      <c r="A1" s="356" t="s">
        <v>35</v>
      </c>
      <c r="B1" s="357"/>
    </row>
    <row r="2" spans="1:2" ht="20.45" customHeight="1" thickTop="1" thickBot="1" x14ac:dyDescent="0.3">
      <c r="A2" s="358" t="s">
        <v>137</v>
      </c>
      <c r="B2" s="359"/>
    </row>
    <row r="3" spans="1:2" ht="70.150000000000006" customHeight="1" x14ac:dyDescent="0.25">
      <c r="A3" s="33" t="s">
        <v>266</v>
      </c>
      <c r="B3" s="96"/>
    </row>
    <row r="4" spans="1:2" ht="18.600000000000001" customHeight="1" thickBot="1" x14ac:dyDescent="0.3">
      <c r="A4" s="34" t="s">
        <v>125</v>
      </c>
      <c r="B4" s="97"/>
    </row>
    <row r="5" spans="1:2" ht="31.5" customHeight="1" x14ac:dyDescent="0.25">
      <c r="A5" s="28" t="s">
        <v>130</v>
      </c>
      <c r="B5" s="96"/>
    </row>
    <row r="6" spans="1:2" ht="32.450000000000003" customHeight="1" x14ac:dyDescent="0.25">
      <c r="A6" s="29" t="s">
        <v>133</v>
      </c>
      <c r="B6" s="98"/>
    </row>
    <row r="7" spans="1:2" ht="36.6" customHeight="1" x14ac:dyDescent="0.25">
      <c r="A7" s="29" t="s">
        <v>132</v>
      </c>
      <c r="B7" s="98"/>
    </row>
    <row r="8" spans="1:2" ht="18.75" customHeight="1" x14ac:dyDescent="0.25">
      <c r="A8" s="30" t="s">
        <v>126</v>
      </c>
      <c r="B8" s="99"/>
    </row>
    <row r="9" spans="1:2" ht="18.75" customHeight="1" thickBot="1" x14ac:dyDescent="0.3">
      <c r="A9" s="31" t="s">
        <v>127</v>
      </c>
      <c r="B9" s="100"/>
    </row>
    <row r="10" spans="1:2" ht="39" customHeight="1" x14ac:dyDescent="0.25">
      <c r="A10" s="35" t="s">
        <v>131</v>
      </c>
      <c r="B10" s="101"/>
    </row>
    <row r="11" spans="1:2" ht="18.75" customHeight="1" thickBot="1" x14ac:dyDescent="0.3">
      <c r="A11" s="32" t="s">
        <v>128</v>
      </c>
      <c r="B11" s="100"/>
    </row>
    <row r="12" spans="1:2" ht="70.900000000000006" customHeight="1" x14ac:dyDescent="0.25">
      <c r="A12" s="36" t="s">
        <v>254</v>
      </c>
      <c r="B12" s="101"/>
    </row>
    <row r="13" spans="1:2" ht="18.75" customHeight="1" thickBot="1" x14ac:dyDescent="0.3">
      <c r="A13" s="32" t="s">
        <v>129</v>
      </c>
      <c r="B13" s="100"/>
    </row>
  </sheetData>
  <sheetProtection algorithmName="SHA-512" hashValue="qY9FoSdoiNWi90SR5xVBSnV1VcSzLsZkUOPY1PhV1qfdvWbqIhGgWyX+Iuxu23XEZQJysY6A9kOL1R9CZLjmvw==" saltValue="gyqCZSFjRrj5PniDiSlZeg==" spinCount="100000" sheet="1" objects="1" scenarios="1" formatCells="0" formatColumns="0" formatRows="0" selectLockedCells="1"/>
  <mergeCells count="2">
    <mergeCell ref="A1:B1"/>
    <mergeCell ref="A2:B2"/>
  </mergeCells>
  <printOptions horizontalCentered="1" verticalCentered="1"/>
  <pageMargins left="1" right="0.75" top="7.0000000000000007E-2" bottom="1" header="0.3" footer="0.3"/>
  <pageSetup scale="96"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
  <sheetViews>
    <sheetView workbookViewId="0">
      <selection activeCell="K31" sqref="K31"/>
    </sheetView>
  </sheetViews>
  <sheetFormatPr defaultRowHeight="15" x14ac:dyDescent="0.25"/>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G21"/>
  <sheetViews>
    <sheetView showGridLines="0" showWhiteSpace="0" zoomScale="80" zoomScaleNormal="80" zoomScalePageLayoutView="70" workbookViewId="0">
      <selection activeCell="C7" sqref="C7"/>
    </sheetView>
  </sheetViews>
  <sheetFormatPr defaultColWidth="8.85546875" defaultRowHeight="15" x14ac:dyDescent="0.25"/>
  <cols>
    <col min="1" max="1" width="82.7109375" style="133" customWidth="1"/>
    <col min="2" max="2" width="7.28515625" style="133" customWidth="1"/>
    <col min="3" max="3" width="44.5703125" style="133" customWidth="1"/>
    <col min="4" max="16384" width="8.85546875" style="133"/>
  </cols>
  <sheetData>
    <row r="1" spans="1:7" ht="49.9" customHeight="1" thickBot="1" x14ac:dyDescent="0.3">
      <c r="A1" s="363" t="s">
        <v>106</v>
      </c>
      <c r="B1" s="364"/>
      <c r="C1" s="365"/>
    </row>
    <row r="2" spans="1:7" ht="49.9" customHeight="1" thickBot="1" x14ac:dyDescent="0.3">
      <c r="A2" s="368" t="s">
        <v>138</v>
      </c>
      <c r="B2" s="369"/>
      <c r="C2" s="370"/>
    </row>
    <row r="3" spans="1:7" ht="43.9" customHeight="1" thickTop="1" x14ac:dyDescent="0.25">
      <c r="A3" s="377"/>
      <c r="B3" s="366" t="s">
        <v>139</v>
      </c>
      <c r="C3" s="367"/>
    </row>
    <row r="4" spans="1:7" ht="41.45" customHeight="1" x14ac:dyDescent="0.25">
      <c r="A4" s="378"/>
      <c r="B4" s="134" t="s">
        <v>117</v>
      </c>
      <c r="C4" s="135" t="s">
        <v>140</v>
      </c>
      <c r="G4" s="133" t="s">
        <v>116</v>
      </c>
    </row>
    <row r="5" spans="1:7" ht="90" customHeight="1" x14ac:dyDescent="0.25">
      <c r="A5" s="136" t="s">
        <v>110</v>
      </c>
      <c r="B5" s="102"/>
      <c r="C5" s="103"/>
    </row>
    <row r="6" spans="1:7" ht="90" customHeight="1" x14ac:dyDescent="0.25">
      <c r="A6" s="136" t="s">
        <v>101</v>
      </c>
      <c r="B6" s="102"/>
      <c r="C6" s="103"/>
    </row>
    <row r="7" spans="1:7" ht="90" customHeight="1" x14ac:dyDescent="0.25">
      <c r="A7" s="136" t="s">
        <v>97</v>
      </c>
      <c r="B7" s="102"/>
      <c r="C7" s="103"/>
    </row>
    <row r="8" spans="1:7" ht="90" customHeight="1" x14ac:dyDescent="0.25">
      <c r="A8" s="136" t="s">
        <v>330</v>
      </c>
      <c r="B8" s="102"/>
      <c r="C8" s="103"/>
    </row>
    <row r="9" spans="1:7" ht="90" customHeight="1" x14ac:dyDescent="0.25">
      <c r="A9" s="136" t="s">
        <v>102</v>
      </c>
      <c r="B9" s="102"/>
      <c r="C9" s="103"/>
    </row>
    <row r="10" spans="1:7" ht="90" customHeight="1" x14ac:dyDescent="0.25">
      <c r="A10" s="136" t="s">
        <v>40</v>
      </c>
      <c r="B10" s="102"/>
      <c r="C10" s="103"/>
    </row>
    <row r="11" spans="1:7" ht="90" customHeight="1" x14ac:dyDescent="0.25">
      <c r="A11" s="136" t="s">
        <v>103</v>
      </c>
      <c r="B11" s="102"/>
      <c r="C11" s="103"/>
    </row>
    <row r="12" spans="1:7" ht="90" customHeight="1" x14ac:dyDescent="0.25">
      <c r="A12" s="137" t="s">
        <v>42</v>
      </c>
      <c r="B12" s="104"/>
      <c r="C12" s="105"/>
    </row>
    <row r="13" spans="1:7" ht="49.9" customHeight="1" x14ac:dyDescent="0.25">
      <c r="A13" s="371" t="s">
        <v>141</v>
      </c>
      <c r="B13" s="372"/>
      <c r="C13" s="373"/>
    </row>
    <row r="14" spans="1:7" ht="15.6" customHeight="1" x14ac:dyDescent="0.25">
      <c r="A14" s="219" t="s">
        <v>142</v>
      </c>
      <c r="B14" s="220"/>
      <c r="C14" s="221"/>
    </row>
    <row r="15" spans="1:7" ht="15.75" x14ac:dyDescent="0.25">
      <c r="A15" s="374" t="s">
        <v>143</v>
      </c>
      <c r="B15" s="375"/>
      <c r="C15" s="376"/>
    </row>
    <row r="16" spans="1:7" ht="15.75" x14ac:dyDescent="0.25">
      <c r="A16" s="374" t="s">
        <v>144</v>
      </c>
      <c r="B16" s="375"/>
      <c r="C16" s="376"/>
    </row>
    <row r="17" spans="1:3" ht="15.6" customHeight="1" x14ac:dyDescent="0.25">
      <c r="A17" s="327" t="s">
        <v>328</v>
      </c>
      <c r="B17" s="328"/>
      <c r="C17" s="329"/>
    </row>
    <row r="18" spans="1:3" ht="15.75" x14ac:dyDescent="0.25">
      <c r="A18" s="374" t="s">
        <v>331</v>
      </c>
      <c r="B18" s="375"/>
      <c r="C18" s="376"/>
    </row>
    <row r="19" spans="1:3" ht="15.75" x14ac:dyDescent="0.25">
      <c r="A19" s="374" t="s">
        <v>145</v>
      </c>
      <c r="B19" s="375"/>
      <c r="C19" s="376"/>
    </row>
    <row r="20" spans="1:3" ht="15.75" x14ac:dyDescent="0.25">
      <c r="A20" s="374" t="s">
        <v>146</v>
      </c>
      <c r="B20" s="375"/>
      <c r="C20" s="376"/>
    </row>
    <row r="21" spans="1:3" ht="16.5" thickBot="1" x14ac:dyDescent="0.3">
      <c r="A21" s="360" t="s">
        <v>147</v>
      </c>
      <c r="B21" s="361"/>
      <c r="C21" s="362"/>
    </row>
  </sheetData>
  <sheetProtection algorithmName="SHA-512" hashValue="e0I2l3KOS2rArNEcrbfa5fGrgecHce7BzvAeOWrsqGzu2JTYhaji5eIgEJhdDhXRvdAGLa3QHCuxAVIFoqSBEg==" saltValue="qdlBPTDYwOGxTQDkah+z4g==" spinCount="100000" sheet="1" objects="1" scenarios="1" formatCells="0" formatColumns="0" formatRows="0" selectLockedCells="1"/>
  <mergeCells count="11">
    <mergeCell ref="A21:C21"/>
    <mergeCell ref="A1:C1"/>
    <mergeCell ref="B3:C3"/>
    <mergeCell ref="A2:C2"/>
    <mergeCell ref="A13:C13"/>
    <mergeCell ref="A15:C15"/>
    <mergeCell ref="A16:C16"/>
    <mergeCell ref="A18:C18"/>
    <mergeCell ref="A19:C19"/>
    <mergeCell ref="A20:C20"/>
    <mergeCell ref="A3:A4"/>
  </mergeCells>
  <pageMargins left="1" right="0.75" top="1" bottom="1" header="0.3" footer="0.3"/>
  <pageSetup scale="6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theme="9" tint="0.59999389629810485"/>
    <pageSetUpPr fitToPage="1"/>
  </sheetPr>
  <dimension ref="A1:E30"/>
  <sheetViews>
    <sheetView showGridLines="0" showWhiteSpace="0" zoomScale="80" zoomScaleNormal="80" zoomScaleSheetLayoutView="70" zoomScalePageLayoutView="70" workbookViewId="0">
      <selection activeCell="B2" sqref="B2:E2"/>
    </sheetView>
  </sheetViews>
  <sheetFormatPr defaultColWidth="0.7109375" defaultRowHeight="15" x14ac:dyDescent="0.25"/>
  <cols>
    <col min="1" max="1" width="23" style="37" customWidth="1"/>
    <col min="2" max="2" width="11.7109375" style="37" customWidth="1"/>
    <col min="3" max="3" width="42.85546875" style="37" customWidth="1"/>
    <col min="4" max="4" width="10.7109375" style="37" customWidth="1"/>
    <col min="5" max="5" width="13.140625" style="37" customWidth="1"/>
    <col min="6" max="16384" width="0.7109375" style="37"/>
  </cols>
  <sheetData>
    <row r="1" spans="1:5" ht="21" customHeight="1" thickBot="1" x14ac:dyDescent="0.3">
      <c r="A1" s="389" t="s">
        <v>159</v>
      </c>
      <c r="B1" s="390"/>
      <c r="C1" s="390"/>
      <c r="D1" s="390"/>
      <c r="E1" s="391"/>
    </row>
    <row r="2" spans="1:5" ht="43.9" customHeight="1" thickTop="1" x14ac:dyDescent="0.25">
      <c r="A2" s="195" t="s">
        <v>222</v>
      </c>
      <c r="B2" s="392"/>
      <c r="C2" s="393"/>
      <c r="D2" s="393"/>
      <c r="E2" s="394"/>
    </row>
    <row r="3" spans="1:5" ht="56.45" customHeight="1" x14ac:dyDescent="0.25">
      <c r="A3" s="77" t="s">
        <v>2</v>
      </c>
      <c r="B3" s="382" t="s">
        <v>98</v>
      </c>
      <c r="C3" s="382"/>
      <c r="D3" s="78"/>
      <c r="E3" s="257" t="s">
        <v>166</v>
      </c>
    </row>
    <row r="4" spans="1:5" ht="21" customHeight="1" x14ac:dyDescent="0.25">
      <c r="A4" s="381" t="s">
        <v>167</v>
      </c>
      <c r="B4" s="256" t="s">
        <v>168</v>
      </c>
      <c r="C4" s="79" t="s">
        <v>88</v>
      </c>
      <c r="D4" s="138"/>
      <c r="E4" s="380">
        <f>D4*(D5/12)</f>
        <v>0</v>
      </c>
    </row>
    <row r="5" spans="1:5" ht="31.9" customHeight="1" x14ac:dyDescent="0.25">
      <c r="A5" s="381"/>
      <c r="B5" s="256" t="s">
        <v>276</v>
      </c>
      <c r="C5" s="80" t="s">
        <v>277</v>
      </c>
      <c r="D5" s="196">
        <f>IF($B$2&gt;0, IF($B$2&gt;1000, 1.1, IF($B$2&gt;500,1, 0.9)),0)*0.9</f>
        <v>0</v>
      </c>
      <c r="E5" s="380"/>
    </row>
    <row r="6" spans="1:5" ht="33" customHeight="1" x14ac:dyDescent="0.25">
      <c r="A6" s="379" t="s">
        <v>169</v>
      </c>
      <c r="B6" s="256" t="s">
        <v>170</v>
      </c>
      <c r="C6" s="45" t="s">
        <v>90</v>
      </c>
      <c r="D6" s="138"/>
      <c r="E6" s="380">
        <f>(D6*D7)+(D8*D9*D10)</f>
        <v>0</v>
      </c>
    </row>
    <row r="7" spans="1:5" ht="20.45" customHeight="1" x14ac:dyDescent="0.25">
      <c r="A7" s="379"/>
      <c r="B7" s="256" t="s">
        <v>171</v>
      </c>
      <c r="C7" s="45" t="s">
        <v>91</v>
      </c>
      <c r="D7" s="139"/>
      <c r="E7" s="380"/>
    </row>
    <row r="8" spans="1:5" ht="19.899999999999999" customHeight="1" x14ac:dyDescent="0.25">
      <c r="A8" s="379"/>
      <c r="B8" s="256" t="s">
        <v>172</v>
      </c>
      <c r="C8" s="45" t="s">
        <v>92</v>
      </c>
      <c r="D8" s="138"/>
      <c r="E8" s="380"/>
    </row>
    <row r="9" spans="1:5" ht="19.899999999999999" customHeight="1" x14ac:dyDescent="0.25">
      <c r="A9" s="379"/>
      <c r="B9" s="256" t="s">
        <v>173</v>
      </c>
      <c r="C9" s="45" t="s">
        <v>93</v>
      </c>
      <c r="D9" s="139"/>
      <c r="E9" s="380"/>
    </row>
    <row r="10" spans="1:5" ht="15" customHeight="1" x14ac:dyDescent="0.25">
      <c r="A10" s="379"/>
      <c r="B10" s="256" t="s">
        <v>84</v>
      </c>
      <c r="C10" s="45" t="s">
        <v>94</v>
      </c>
      <c r="D10" s="139"/>
      <c r="E10" s="380"/>
    </row>
    <row r="11" spans="1:5" ht="22.9" customHeight="1" x14ac:dyDescent="0.25">
      <c r="A11" s="381" t="s">
        <v>174</v>
      </c>
      <c r="B11" s="256" t="s">
        <v>175</v>
      </c>
      <c r="C11" s="45" t="s">
        <v>274</v>
      </c>
      <c r="D11" s="138"/>
      <c r="E11" s="380">
        <f>((D11*218)+(D12*109)+(D13))*(D14/12)</f>
        <v>0</v>
      </c>
    </row>
    <row r="12" spans="1:5" ht="21.6" customHeight="1" x14ac:dyDescent="0.25">
      <c r="A12" s="381"/>
      <c r="B12" s="256" t="s">
        <v>176</v>
      </c>
      <c r="C12" s="45" t="s">
        <v>275</v>
      </c>
      <c r="D12" s="138"/>
      <c r="E12" s="380"/>
    </row>
    <row r="13" spans="1:5" ht="33.6" customHeight="1" x14ac:dyDescent="0.25">
      <c r="A13" s="381"/>
      <c r="B13" s="256" t="s">
        <v>177</v>
      </c>
      <c r="C13" s="259" t="s">
        <v>278</v>
      </c>
      <c r="D13" s="138"/>
      <c r="E13" s="380"/>
    </row>
    <row r="14" spans="1:5" ht="28.9" customHeight="1" x14ac:dyDescent="0.25">
      <c r="A14" s="381"/>
      <c r="B14" s="256" t="s">
        <v>276</v>
      </c>
      <c r="C14" s="80" t="s">
        <v>277</v>
      </c>
      <c r="D14" s="196">
        <f>IF($B$2&gt;0, IF($B$2&gt;1000, 1.1, IF($B$2&gt;500,1, 0.9)),0)*0.9</f>
        <v>0</v>
      </c>
      <c r="E14" s="380"/>
    </row>
    <row r="15" spans="1:5" ht="22.9" customHeight="1" x14ac:dyDescent="0.25">
      <c r="A15" s="381" t="s">
        <v>178</v>
      </c>
      <c r="B15" s="256" t="s">
        <v>168</v>
      </c>
      <c r="C15" s="45" t="s">
        <v>95</v>
      </c>
      <c r="D15" s="138"/>
      <c r="E15" s="380">
        <f>D15*(D16/12)</f>
        <v>0</v>
      </c>
    </row>
    <row r="16" spans="1:5" ht="36" customHeight="1" x14ac:dyDescent="0.25">
      <c r="A16" s="381"/>
      <c r="B16" s="256" t="s">
        <v>276</v>
      </c>
      <c r="C16" s="80" t="s">
        <v>277</v>
      </c>
      <c r="D16" s="196">
        <f>IF($B$2&gt;0, IF($B$2&gt;1000, 1.1, IF($B$2&gt;500,1, 0.9)),0)*0.9</f>
        <v>0</v>
      </c>
      <c r="E16" s="380"/>
    </row>
    <row r="17" spans="1:5" ht="23.45" customHeight="1" x14ac:dyDescent="0.25">
      <c r="A17" s="381" t="s">
        <v>179</v>
      </c>
      <c r="B17" s="256" t="s">
        <v>180</v>
      </c>
      <c r="C17" s="45" t="s">
        <v>100</v>
      </c>
      <c r="D17" s="138"/>
      <c r="E17" s="380">
        <f>D17*D18*D19*D20</f>
        <v>0</v>
      </c>
    </row>
    <row r="18" spans="1:5" ht="21" customHeight="1" x14ac:dyDescent="0.25">
      <c r="A18" s="381"/>
      <c r="B18" s="256" t="s">
        <v>181</v>
      </c>
      <c r="C18" s="45" t="s">
        <v>273</v>
      </c>
      <c r="D18" s="139"/>
      <c r="E18" s="380"/>
    </row>
    <row r="19" spans="1:5" ht="22.9" customHeight="1" x14ac:dyDescent="0.25">
      <c r="A19" s="381"/>
      <c r="B19" s="256" t="s">
        <v>182</v>
      </c>
      <c r="C19" s="45" t="s">
        <v>87</v>
      </c>
      <c r="D19" s="139"/>
      <c r="E19" s="380"/>
    </row>
    <row r="20" spans="1:5" ht="21.6" customHeight="1" x14ac:dyDescent="0.25">
      <c r="A20" s="381"/>
      <c r="B20" s="256" t="s">
        <v>0</v>
      </c>
      <c r="C20" s="45" t="s">
        <v>86</v>
      </c>
      <c r="D20" s="139"/>
      <c r="E20" s="380"/>
    </row>
    <row r="21" spans="1:5" ht="24.6" customHeight="1" x14ac:dyDescent="0.25">
      <c r="A21" s="381" t="s">
        <v>183</v>
      </c>
      <c r="B21" s="256" t="s">
        <v>168</v>
      </c>
      <c r="C21" s="45" t="s">
        <v>95</v>
      </c>
      <c r="D21" s="138"/>
      <c r="E21" s="380">
        <f>D21*(D22/12)</f>
        <v>0</v>
      </c>
    </row>
    <row r="22" spans="1:5" ht="31.15" customHeight="1" x14ac:dyDescent="0.25">
      <c r="A22" s="381"/>
      <c r="B22" s="256" t="s">
        <v>276</v>
      </c>
      <c r="C22" s="80" t="s">
        <v>277</v>
      </c>
      <c r="D22" s="196">
        <f>IF($B$2&gt;0, IF($B$2&gt;1000, 1.1, IF($B$2&gt;500,1, 0.9)),0)*0.9</f>
        <v>0</v>
      </c>
      <c r="E22" s="380"/>
    </row>
    <row r="23" spans="1:5" ht="18" customHeight="1" x14ac:dyDescent="0.25">
      <c r="A23" s="381" t="s">
        <v>184</v>
      </c>
      <c r="B23" s="81" t="s">
        <v>89</v>
      </c>
      <c r="C23" s="45" t="s">
        <v>85</v>
      </c>
      <c r="D23" s="140"/>
      <c r="E23" s="380">
        <f>D23*D24*0.5</f>
        <v>0</v>
      </c>
    </row>
    <row r="24" spans="1:5" ht="19.899999999999999" customHeight="1" x14ac:dyDescent="0.25">
      <c r="A24" s="381"/>
      <c r="B24" s="54" t="s">
        <v>185</v>
      </c>
      <c r="C24" s="45" t="s">
        <v>99</v>
      </c>
      <c r="D24" s="138"/>
      <c r="E24" s="380"/>
    </row>
    <row r="25" spans="1:5" ht="20.45" customHeight="1" x14ac:dyDescent="0.25">
      <c r="A25" s="395" t="s">
        <v>189</v>
      </c>
      <c r="B25" s="396"/>
      <c r="C25" s="396"/>
      <c r="D25" s="396"/>
      <c r="E25" s="223">
        <f>SUM(E4:E24)</f>
        <v>0</v>
      </c>
    </row>
    <row r="26" spans="1:5" ht="21" customHeight="1" x14ac:dyDescent="0.25">
      <c r="A26" s="395" t="s">
        <v>190</v>
      </c>
      <c r="B26" s="396"/>
      <c r="C26" s="396"/>
      <c r="D26" s="396"/>
      <c r="E26" s="223">
        <f>IF(E25&gt;0, E25/($D5*0.9/12),0)</f>
        <v>0</v>
      </c>
    </row>
    <row r="27" spans="1:5" ht="14.45" customHeight="1" x14ac:dyDescent="0.25">
      <c r="A27" s="383" t="s">
        <v>188</v>
      </c>
      <c r="B27" s="384"/>
      <c r="C27" s="384"/>
      <c r="D27" s="384"/>
      <c r="E27" s="385"/>
    </row>
    <row r="28" spans="1:5" ht="16.149999999999999" customHeight="1" x14ac:dyDescent="0.25">
      <c r="A28" s="383"/>
      <c r="B28" s="384"/>
      <c r="C28" s="384"/>
      <c r="D28" s="384"/>
      <c r="E28" s="385"/>
    </row>
    <row r="29" spans="1:5" x14ac:dyDescent="0.25">
      <c r="A29" s="383"/>
      <c r="B29" s="384"/>
      <c r="C29" s="384"/>
      <c r="D29" s="384"/>
      <c r="E29" s="385"/>
    </row>
    <row r="30" spans="1:5" ht="29.45" customHeight="1" thickBot="1" x14ac:dyDescent="0.3">
      <c r="A30" s="386"/>
      <c r="B30" s="387"/>
      <c r="C30" s="387"/>
      <c r="D30" s="387"/>
      <c r="E30" s="388"/>
    </row>
  </sheetData>
  <sheetProtection algorithmName="SHA-512" hashValue="RvZ0D6f/bBwbJaEU3f/FTJa8cC3lIx0xTyDMM/OjRKNJctBZRW3hlrEDQDknQaxv1IjYdNQP4CTseMhHkCPPbQ==" saltValue="ohJ6GVaYd1CPjFs/E5a7oA==" spinCount="100000" sheet="1" objects="1" scenarios="1" formatCells="0" formatColumns="0" formatRows="0" selectLockedCells="1"/>
  <mergeCells count="20">
    <mergeCell ref="B3:C3"/>
    <mergeCell ref="A27:E30"/>
    <mergeCell ref="A1:E1"/>
    <mergeCell ref="B2:E2"/>
    <mergeCell ref="A26:D26"/>
    <mergeCell ref="A25:D25"/>
    <mergeCell ref="A23:A24"/>
    <mergeCell ref="E23:E24"/>
    <mergeCell ref="A17:A20"/>
    <mergeCell ref="E17:E20"/>
    <mergeCell ref="A21:A22"/>
    <mergeCell ref="E21:E22"/>
    <mergeCell ref="A4:A5"/>
    <mergeCell ref="E4:E5"/>
    <mergeCell ref="A6:A10"/>
    <mergeCell ref="E6:E10"/>
    <mergeCell ref="A11:A14"/>
    <mergeCell ref="E11:E14"/>
    <mergeCell ref="A15:A16"/>
    <mergeCell ref="E15:E16"/>
  </mergeCells>
  <printOptions horizontalCentered="1" verticalCentered="1"/>
  <pageMargins left="1" right="0.75" top="1" bottom="1" header="0.3" footer="0.3"/>
  <pageSetup scale="85"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9" tint="0.59999389629810485"/>
  </sheetPr>
  <dimension ref="A1:H10"/>
  <sheetViews>
    <sheetView showGridLines="0" zoomScale="80" zoomScaleNormal="80" zoomScaleSheetLayoutView="70" workbookViewId="0">
      <selection activeCell="D5" sqref="D5"/>
    </sheetView>
  </sheetViews>
  <sheetFormatPr defaultColWidth="8.85546875" defaultRowHeight="15" x14ac:dyDescent="0.25"/>
  <cols>
    <col min="1" max="1" width="36.5703125" style="133" customWidth="1"/>
    <col min="2" max="2" width="9.140625" style="133" customWidth="1"/>
    <col min="3" max="3" width="11.7109375" style="133" customWidth="1"/>
    <col min="4" max="4" width="61.5703125" style="133" customWidth="1"/>
    <col min="5" max="16384" width="8.85546875" style="133"/>
  </cols>
  <sheetData>
    <row r="1" spans="1:8" ht="15.75" thickBot="1" x14ac:dyDescent="0.3">
      <c r="A1" s="397"/>
      <c r="B1" s="397"/>
      <c r="C1" s="397"/>
      <c r="D1" s="397"/>
    </row>
    <row r="2" spans="1:8" ht="21.75" thickBot="1" x14ac:dyDescent="0.3">
      <c r="A2" s="398" t="s">
        <v>325</v>
      </c>
      <c r="B2" s="399"/>
      <c r="C2" s="399"/>
      <c r="D2" s="400"/>
    </row>
    <row r="3" spans="1:8" ht="33" customHeight="1" thickTop="1" x14ac:dyDescent="0.25">
      <c r="A3" s="401" t="s">
        <v>316</v>
      </c>
      <c r="B3" s="403" t="s">
        <v>3</v>
      </c>
      <c r="C3" s="403"/>
      <c r="D3" s="404" t="s">
        <v>322</v>
      </c>
      <c r="H3" s="143"/>
    </row>
    <row r="4" spans="1:8" ht="32.25" thickBot="1" x14ac:dyDescent="0.3">
      <c r="A4" s="402"/>
      <c r="B4" s="144" t="s">
        <v>45</v>
      </c>
      <c r="C4" s="144" t="s">
        <v>4</v>
      </c>
      <c r="D4" s="405"/>
    </row>
    <row r="5" spans="1:8" ht="36" customHeight="1" x14ac:dyDescent="0.25">
      <c r="A5" s="145" t="s">
        <v>317</v>
      </c>
      <c r="B5" s="151"/>
      <c r="C5" s="152"/>
      <c r="D5" s="148"/>
    </row>
    <row r="6" spans="1:8" ht="36" customHeight="1" x14ac:dyDescent="0.25">
      <c r="A6" s="141" t="s">
        <v>336</v>
      </c>
      <c r="B6" s="153"/>
      <c r="C6" s="153"/>
      <c r="D6" s="149"/>
    </row>
    <row r="7" spans="1:8" ht="36" customHeight="1" x14ac:dyDescent="0.25">
      <c r="A7" s="141" t="s">
        <v>337</v>
      </c>
      <c r="B7" s="153"/>
      <c r="C7" s="153"/>
      <c r="D7" s="149"/>
    </row>
    <row r="8" spans="1:8" ht="36" customHeight="1" x14ac:dyDescent="0.25">
      <c r="A8" s="141" t="s">
        <v>338</v>
      </c>
      <c r="B8" s="153"/>
      <c r="C8" s="153"/>
      <c r="D8" s="149"/>
    </row>
    <row r="9" spans="1:8" ht="36" customHeight="1" x14ac:dyDescent="0.25">
      <c r="A9" s="141" t="s">
        <v>339</v>
      </c>
      <c r="B9" s="153"/>
      <c r="C9" s="153"/>
      <c r="D9" s="149"/>
    </row>
    <row r="10" spans="1:8" ht="36" customHeight="1" x14ac:dyDescent="0.25">
      <c r="A10" s="141" t="s">
        <v>336</v>
      </c>
      <c r="B10" s="153"/>
      <c r="C10" s="153"/>
      <c r="D10" s="149"/>
    </row>
  </sheetData>
  <sheetProtection algorithmName="SHA-512" hashValue="3fHJwecW4KTizUb1RJ7gKJVzrIHRVabwdxHfFsgVB3/BWRi4VmilFAUht/58bCS48p/N6s4RQzAKVvi2/pcMYA==" saltValue="a2mp7AuXuRfa8U8LZ9OWlA==" spinCount="100000" sheet="1" formatCells="0" formatColumns="0" formatRows="0" selectLockedCells="1"/>
  <mergeCells count="5">
    <mergeCell ref="A1:D1"/>
    <mergeCell ref="A2:D2"/>
    <mergeCell ref="A3:A4"/>
    <mergeCell ref="B3:C3"/>
    <mergeCell ref="D3:D4"/>
  </mergeCells>
  <printOptions horizontalCentered="1"/>
  <pageMargins left="1" right="0.75" top="4.1071428571428599E-2" bottom="1" header="0.3" footer="0.3"/>
  <pageSetup scale="7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34817" r:id="rId4" name="Check Box 1">
              <controlPr defaultSize="0" autoFill="0" autoLine="0" autoPict="0">
                <anchor moveWithCells="1">
                  <from>
                    <xdr:col>1</xdr:col>
                    <xdr:colOff>209550</xdr:colOff>
                    <xdr:row>4</xdr:row>
                    <xdr:rowOff>28575</xdr:rowOff>
                  </from>
                  <to>
                    <xdr:col>1</xdr:col>
                    <xdr:colOff>466725</xdr:colOff>
                    <xdr:row>4</xdr:row>
                    <xdr:rowOff>228600</xdr:rowOff>
                  </to>
                </anchor>
              </controlPr>
            </control>
          </mc:Choice>
        </mc:AlternateContent>
        <mc:AlternateContent xmlns:mc="http://schemas.openxmlformats.org/markup-compatibility/2006">
          <mc:Choice Requires="x14">
            <control shapeId="34818" r:id="rId5" name="Check Box 2">
              <controlPr defaultSize="0" autoFill="0" autoLine="0" autoPict="0">
                <anchor moveWithCells="1">
                  <from>
                    <xdr:col>2</xdr:col>
                    <xdr:colOff>209550</xdr:colOff>
                    <xdr:row>4</xdr:row>
                    <xdr:rowOff>28575</xdr:rowOff>
                  </from>
                  <to>
                    <xdr:col>2</xdr:col>
                    <xdr:colOff>476250</xdr:colOff>
                    <xdr:row>4</xdr:row>
                    <xdr:rowOff>228600</xdr:rowOff>
                  </to>
                </anchor>
              </controlPr>
            </control>
          </mc:Choice>
        </mc:AlternateContent>
        <mc:AlternateContent xmlns:mc="http://schemas.openxmlformats.org/markup-compatibility/2006">
          <mc:Choice Requires="x14">
            <control shapeId="34819" r:id="rId6" name="Check Box 3">
              <controlPr defaultSize="0" autoFill="0" autoLine="0" autoPict="0">
                <anchor moveWithCells="1">
                  <from>
                    <xdr:col>1</xdr:col>
                    <xdr:colOff>209550</xdr:colOff>
                    <xdr:row>6</xdr:row>
                    <xdr:rowOff>447675</xdr:rowOff>
                  </from>
                  <to>
                    <xdr:col>1</xdr:col>
                    <xdr:colOff>466725</xdr:colOff>
                    <xdr:row>7</xdr:row>
                    <xdr:rowOff>190500</xdr:rowOff>
                  </to>
                </anchor>
              </controlPr>
            </control>
          </mc:Choice>
        </mc:AlternateContent>
        <mc:AlternateContent xmlns:mc="http://schemas.openxmlformats.org/markup-compatibility/2006">
          <mc:Choice Requires="x14">
            <control shapeId="34820" r:id="rId7" name="Check Box 4">
              <controlPr defaultSize="0" autoFill="0" autoLine="0" autoPict="0">
                <anchor moveWithCells="1">
                  <from>
                    <xdr:col>2</xdr:col>
                    <xdr:colOff>219075</xdr:colOff>
                    <xdr:row>6</xdr:row>
                    <xdr:rowOff>447675</xdr:rowOff>
                  </from>
                  <to>
                    <xdr:col>2</xdr:col>
                    <xdr:colOff>476250</xdr:colOff>
                    <xdr:row>7</xdr:row>
                    <xdr:rowOff>190500</xdr:rowOff>
                  </to>
                </anchor>
              </controlPr>
            </control>
          </mc:Choice>
        </mc:AlternateContent>
        <mc:AlternateContent xmlns:mc="http://schemas.openxmlformats.org/markup-compatibility/2006">
          <mc:Choice Requires="x14">
            <control shapeId="34821" r:id="rId8" name="Check Box 5">
              <controlPr defaultSize="0" autoFill="0" autoLine="0" autoPict="0">
                <anchor moveWithCells="1">
                  <from>
                    <xdr:col>1</xdr:col>
                    <xdr:colOff>209550</xdr:colOff>
                    <xdr:row>7</xdr:row>
                    <xdr:rowOff>447675</xdr:rowOff>
                  </from>
                  <to>
                    <xdr:col>1</xdr:col>
                    <xdr:colOff>466725</xdr:colOff>
                    <xdr:row>8</xdr:row>
                    <xdr:rowOff>190500</xdr:rowOff>
                  </to>
                </anchor>
              </controlPr>
            </control>
          </mc:Choice>
        </mc:AlternateContent>
        <mc:AlternateContent xmlns:mc="http://schemas.openxmlformats.org/markup-compatibility/2006">
          <mc:Choice Requires="x14">
            <control shapeId="34822" r:id="rId9" name="Check Box 6">
              <controlPr defaultSize="0" autoFill="0" autoLine="0" autoPict="0">
                <anchor moveWithCells="1">
                  <from>
                    <xdr:col>2</xdr:col>
                    <xdr:colOff>219075</xdr:colOff>
                    <xdr:row>7</xdr:row>
                    <xdr:rowOff>447675</xdr:rowOff>
                  </from>
                  <to>
                    <xdr:col>2</xdr:col>
                    <xdr:colOff>476250</xdr:colOff>
                    <xdr:row>8</xdr:row>
                    <xdr:rowOff>190500</xdr:rowOff>
                  </to>
                </anchor>
              </controlPr>
            </control>
          </mc:Choice>
        </mc:AlternateContent>
        <mc:AlternateContent xmlns:mc="http://schemas.openxmlformats.org/markup-compatibility/2006">
          <mc:Choice Requires="x14">
            <control shapeId="34823" r:id="rId10" name="Check Box 7">
              <controlPr defaultSize="0" autoFill="0" autoLine="0" autoPict="0">
                <anchor moveWithCells="1">
                  <from>
                    <xdr:col>1</xdr:col>
                    <xdr:colOff>209550</xdr:colOff>
                    <xdr:row>6</xdr:row>
                    <xdr:rowOff>447675</xdr:rowOff>
                  </from>
                  <to>
                    <xdr:col>1</xdr:col>
                    <xdr:colOff>466725</xdr:colOff>
                    <xdr:row>7</xdr:row>
                    <xdr:rowOff>190500</xdr:rowOff>
                  </to>
                </anchor>
              </controlPr>
            </control>
          </mc:Choice>
        </mc:AlternateContent>
        <mc:AlternateContent xmlns:mc="http://schemas.openxmlformats.org/markup-compatibility/2006">
          <mc:Choice Requires="x14">
            <control shapeId="34824" r:id="rId11" name="Check Box 8">
              <controlPr defaultSize="0" autoFill="0" autoLine="0" autoPict="0">
                <anchor moveWithCells="1">
                  <from>
                    <xdr:col>2</xdr:col>
                    <xdr:colOff>219075</xdr:colOff>
                    <xdr:row>6</xdr:row>
                    <xdr:rowOff>447675</xdr:rowOff>
                  </from>
                  <to>
                    <xdr:col>2</xdr:col>
                    <xdr:colOff>476250</xdr:colOff>
                    <xdr:row>7</xdr:row>
                    <xdr:rowOff>190500</xdr:rowOff>
                  </to>
                </anchor>
              </controlPr>
            </control>
          </mc:Choice>
        </mc:AlternateContent>
        <mc:AlternateContent xmlns:mc="http://schemas.openxmlformats.org/markup-compatibility/2006">
          <mc:Choice Requires="x14">
            <control shapeId="34825" r:id="rId12" name="Check Box 9">
              <controlPr defaultSize="0" autoFill="0" autoLine="0" autoPict="0">
                <anchor moveWithCells="1">
                  <from>
                    <xdr:col>1</xdr:col>
                    <xdr:colOff>209550</xdr:colOff>
                    <xdr:row>4</xdr:row>
                    <xdr:rowOff>447675</xdr:rowOff>
                  </from>
                  <to>
                    <xdr:col>1</xdr:col>
                    <xdr:colOff>466725</xdr:colOff>
                    <xdr:row>5</xdr:row>
                    <xdr:rowOff>190500</xdr:rowOff>
                  </to>
                </anchor>
              </controlPr>
            </control>
          </mc:Choice>
        </mc:AlternateContent>
        <mc:AlternateContent xmlns:mc="http://schemas.openxmlformats.org/markup-compatibility/2006">
          <mc:Choice Requires="x14">
            <control shapeId="34826" r:id="rId13" name="Check Box 10">
              <controlPr defaultSize="0" autoFill="0" autoLine="0" autoPict="0">
                <anchor moveWithCells="1">
                  <from>
                    <xdr:col>2</xdr:col>
                    <xdr:colOff>219075</xdr:colOff>
                    <xdr:row>4</xdr:row>
                    <xdr:rowOff>447675</xdr:rowOff>
                  </from>
                  <to>
                    <xdr:col>2</xdr:col>
                    <xdr:colOff>476250</xdr:colOff>
                    <xdr:row>5</xdr:row>
                    <xdr:rowOff>190500</xdr:rowOff>
                  </to>
                </anchor>
              </controlPr>
            </control>
          </mc:Choice>
        </mc:AlternateContent>
        <mc:AlternateContent xmlns:mc="http://schemas.openxmlformats.org/markup-compatibility/2006">
          <mc:Choice Requires="x14">
            <control shapeId="34827" r:id="rId14" name="Check Box 11">
              <controlPr defaultSize="0" autoFill="0" autoLine="0" autoPict="0">
                <anchor moveWithCells="1">
                  <from>
                    <xdr:col>1</xdr:col>
                    <xdr:colOff>219075</xdr:colOff>
                    <xdr:row>6</xdr:row>
                    <xdr:rowOff>0</xdr:rowOff>
                  </from>
                  <to>
                    <xdr:col>1</xdr:col>
                    <xdr:colOff>476250</xdr:colOff>
                    <xdr:row>6</xdr:row>
                    <xdr:rowOff>200025</xdr:rowOff>
                  </to>
                </anchor>
              </controlPr>
            </control>
          </mc:Choice>
        </mc:AlternateContent>
        <mc:AlternateContent xmlns:mc="http://schemas.openxmlformats.org/markup-compatibility/2006">
          <mc:Choice Requires="x14">
            <control shapeId="34828" r:id="rId15" name="Check Box 12">
              <controlPr defaultSize="0" autoFill="0" autoLine="0" autoPict="0">
                <anchor moveWithCells="1">
                  <from>
                    <xdr:col>2</xdr:col>
                    <xdr:colOff>219075</xdr:colOff>
                    <xdr:row>6</xdr:row>
                    <xdr:rowOff>0</xdr:rowOff>
                  </from>
                  <to>
                    <xdr:col>2</xdr:col>
                    <xdr:colOff>476250</xdr:colOff>
                    <xdr:row>6</xdr:row>
                    <xdr:rowOff>200025</xdr:rowOff>
                  </to>
                </anchor>
              </controlPr>
            </control>
          </mc:Choice>
        </mc:AlternateContent>
        <mc:AlternateContent xmlns:mc="http://schemas.openxmlformats.org/markup-compatibility/2006">
          <mc:Choice Requires="x14">
            <control shapeId="34829" r:id="rId16" name="Check Box 13">
              <controlPr defaultSize="0" autoFill="0" autoLine="0" autoPict="0">
                <anchor moveWithCells="1">
                  <from>
                    <xdr:col>1</xdr:col>
                    <xdr:colOff>209550</xdr:colOff>
                    <xdr:row>8</xdr:row>
                    <xdr:rowOff>447675</xdr:rowOff>
                  </from>
                  <to>
                    <xdr:col>1</xdr:col>
                    <xdr:colOff>466725</xdr:colOff>
                    <xdr:row>9</xdr:row>
                    <xdr:rowOff>190500</xdr:rowOff>
                  </to>
                </anchor>
              </controlPr>
            </control>
          </mc:Choice>
        </mc:AlternateContent>
        <mc:AlternateContent xmlns:mc="http://schemas.openxmlformats.org/markup-compatibility/2006">
          <mc:Choice Requires="x14">
            <control shapeId="34830" r:id="rId17" name="Check Box 14">
              <controlPr defaultSize="0" autoFill="0" autoLine="0" autoPict="0">
                <anchor moveWithCells="1">
                  <from>
                    <xdr:col>2</xdr:col>
                    <xdr:colOff>219075</xdr:colOff>
                    <xdr:row>8</xdr:row>
                    <xdr:rowOff>447675</xdr:rowOff>
                  </from>
                  <to>
                    <xdr:col>2</xdr:col>
                    <xdr:colOff>476250</xdr:colOff>
                    <xdr:row>9</xdr:row>
                    <xdr:rowOff>190500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59999389629810485"/>
  </sheetPr>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26</vt:i4>
      </vt:variant>
      <vt:variant>
        <vt:lpstr>Named Ranges</vt:lpstr>
      </vt:variant>
      <vt:variant>
        <vt:i4>15</vt:i4>
      </vt:variant>
    </vt:vector>
  </HeadingPairs>
  <TitlesOfParts>
    <vt:vector size="41" baseType="lpstr">
      <vt:lpstr>Title Page</vt:lpstr>
      <vt:lpstr>General Project Info</vt:lpstr>
      <vt:lpstr>Form 1-1</vt:lpstr>
      <vt:lpstr>Form 1-2</vt:lpstr>
      <vt:lpstr>Small Projects</vt:lpstr>
      <vt:lpstr>Form 2-1</vt:lpstr>
      <vt:lpstr>Form 2-2</vt:lpstr>
      <vt:lpstr>Form 2-3</vt:lpstr>
      <vt:lpstr>Regulated Projects</vt:lpstr>
      <vt:lpstr>Form 3-1</vt:lpstr>
      <vt:lpstr>Form 3-2</vt:lpstr>
      <vt:lpstr>Form 3-3</vt:lpstr>
      <vt:lpstr>Form 3-4</vt:lpstr>
      <vt:lpstr>Form 3-5</vt:lpstr>
      <vt:lpstr>Form 3-6</vt:lpstr>
      <vt:lpstr>Form 3-7</vt:lpstr>
      <vt:lpstr>Form 3-8</vt:lpstr>
      <vt:lpstr>Hydromod Projects</vt:lpstr>
      <vt:lpstr>Form 4-1</vt:lpstr>
      <vt:lpstr>Form 4-2</vt:lpstr>
      <vt:lpstr>Form 4-3</vt:lpstr>
      <vt:lpstr>Form 4-4</vt:lpstr>
      <vt:lpstr>Inspect and Maintenance</vt:lpstr>
      <vt:lpstr>Form 5-1</vt:lpstr>
      <vt:lpstr>Checklist</vt:lpstr>
      <vt:lpstr>Form 6-1</vt:lpstr>
      <vt:lpstr>'Form 2-3'!_ftn1</vt:lpstr>
      <vt:lpstr>'Form 3-3'!_ftn1</vt:lpstr>
      <vt:lpstr>'Form 3-8'!_ftn1</vt:lpstr>
      <vt:lpstr>'Form 4-4'!_ftn1</vt:lpstr>
      <vt:lpstr>'Form 3-3'!_ftnref1</vt:lpstr>
      <vt:lpstr>'Form 3-3'!Check11</vt:lpstr>
      <vt:lpstr>'Form 3-3'!Check17</vt:lpstr>
      <vt:lpstr>'Form 2-1'!Print_Area</vt:lpstr>
      <vt:lpstr>'Form 3-1'!Print_Area</vt:lpstr>
      <vt:lpstr>'Form 3-5'!Print_Area</vt:lpstr>
      <vt:lpstr>'Form 3-6'!Print_Area</vt:lpstr>
      <vt:lpstr>'Form 3-7'!Print_Area</vt:lpstr>
      <vt:lpstr>'Form 4-2'!Print_Area</vt:lpstr>
      <vt:lpstr>'Form 4-3'!Print_Area</vt:lpstr>
      <vt:lpstr>'Title Page'!Print_Area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Steven Wolosoff</dc:creator>
  <cp:lastModifiedBy>Munson, Jodie</cp:lastModifiedBy>
  <cp:lastPrinted>2022-06-29T18:43:00Z</cp:lastPrinted>
  <dcterms:created xsi:type="dcterms:W3CDTF">2015-07-29T20:13:14Z</dcterms:created>
  <dcterms:modified xsi:type="dcterms:W3CDTF">2023-02-27T18:11:53Z</dcterms:modified>
</cp:coreProperties>
</file>